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Documents\CONTROLE DE GESTION\OPEN DATA\"/>
    </mc:Choice>
  </mc:AlternateContent>
  <bookViews>
    <workbookView xWindow="-15" yWindow="345" windowWidth="9375" windowHeight="8115" tabRatio="599" firstSheet="8" activeTab="12"/>
  </bookViews>
  <sheets>
    <sheet name="Entrées" sheetId="1" r:id="rId1"/>
    <sheet name="Prêts" sheetId="2" r:id="rId2"/>
    <sheet name="Fréquentation portail" sheetId="87" r:id="rId3"/>
    <sheet name="Abonnés &amp; emprunteurs actifs" sheetId="56" r:id="rId4"/>
    <sheet name="Surfaces et places assises" sheetId="119" r:id="rId5"/>
    <sheet name="Entrées prêts jours heures" sheetId="93" r:id="rId6"/>
    <sheet name="Abonnés au 31 cate d'abo" sheetId="4" r:id="rId7"/>
    <sheet name="Abonnés communes et %" sheetId="65" r:id="rId8"/>
    <sheet name="Abonnés des communes" sheetId="116" r:id="rId9"/>
    <sheet name="Collection" sheetId="22" r:id="rId10"/>
    <sheet name="Acquisitions courantes " sheetId="55" r:id="rId11"/>
    <sheet name="Acquisitions par loc" sheetId="53" r:id="rId12"/>
    <sheet name="Périodiques " sheetId="113" r:id="rId13"/>
    <sheet name="Feuil1" sheetId="12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a">#REF!</definedName>
    <definedName name="e" localSheetId="8">#REF!</definedName>
    <definedName name="e">#REF!</definedName>
    <definedName name="Excel_BuiltIn__FilterDatabase_1" localSheetId="8">#REF!</definedName>
    <definedName name="Excel_BuiltIn__FilterDatabase_1" localSheetId="5">#REF!</definedName>
    <definedName name="Excel_BuiltIn__FilterDatabase_1" localSheetId="2">#REF!</definedName>
    <definedName name="Excel_BuiltIn__FilterDatabase_1" localSheetId="12">#REF!</definedName>
    <definedName name="Excel_BuiltIn__FilterDatabase_1" localSheetId="4">#REF!</definedName>
    <definedName name="Excel_BuiltIn__FilterDatabase_1">#REF!</definedName>
    <definedName name="Excel_BuiltIn__FilterDatabase_2" localSheetId="8">#REF!</definedName>
    <definedName name="Excel_BuiltIn__FilterDatabase_2" localSheetId="5">#REF!</definedName>
    <definedName name="Excel_BuiltIn__FilterDatabase_2" localSheetId="2">#REF!</definedName>
    <definedName name="Excel_BuiltIn__FilterDatabase_2" localSheetId="12">#REF!</definedName>
    <definedName name="Excel_BuiltIn__FilterDatabase_2" localSheetId="4">#REF!</definedName>
    <definedName name="Excel_BuiltIn__FilterDatabase_2">#REF!</definedName>
    <definedName name="_xlnm.Print_Area" localSheetId="6">'Abonnés au 31 cate d''abo'!$A$1:$S$33</definedName>
    <definedName name="_xlnm.Print_Area" localSheetId="8">'Abonnés des communes'!$A$1:$O$35</definedName>
    <definedName name="_xlnm.Print_Area" localSheetId="9">Collection!$A$1:$Q$38</definedName>
    <definedName name="_xlnm.Print_Area" localSheetId="0">Entrées!$A$1:$R$33</definedName>
    <definedName name="_xlnm.Print_Area" localSheetId="2">'Fréquentation portail'!$A$1:$M$27</definedName>
    <definedName name="_xlnm.Print_Area" localSheetId="1">Prêts!$A$1:$S$38</definedName>
  </definedNames>
  <calcPr calcId="152511"/>
</workbook>
</file>

<file path=xl/calcChain.xml><?xml version="1.0" encoding="utf-8"?>
<calcChain xmlns="http://schemas.openxmlformats.org/spreadsheetml/2006/main">
  <c r="E39" i="113" l="1"/>
  <c r="D36" i="113"/>
  <c r="D35" i="113"/>
  <c r="E35" i="113" s="1"/>
  <c r="G33" i="113"/>
  <c r="E33" i="113"/>
  <c r="G31" i="113"/>
  <c r="E31" i="113"/>
  <c r="G29" i="113"/>
  <c r="E29" i="113"/>
  <c r="G27" i="113"/>
  <c r="E27" i="113"/>
  <c r="G25" i="113"/>
  <c r="E25" i="113"/>
  <c r="G23" i="113"/>
  <c r="E23" i="113"/>
  <c r="G21" i="113"/>
  <c r="E21" i="113"/>
  <c r="E19" i="113"/>
  <c r="G19" i="113" s="1"/>
  <c r="G17" i="113"/>
  <c r="E17" i="113"/>
  <c r="G15" i="113"/>
  <c r="E15" i="113"/>
  <c r="E14" i="113"/>
  <c r="G10" i="113"/>
  <c r="E7" i="113"/>
  <c r="G7" i="113" s="1"/>
  <c r="G5" i="113"/>
  <c r="E5" i="113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B19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M19" i="116"/>
  <c r="J19" i="116"/>
  <c r="G19" i="116"/>
  <c r="E19" i="116"/>
  <c r="C19" i="116"/>
  <c r="M18" i="116"/>
  <c r="J18" i="116"/>
  <c r="G18" i="116"/>
  <c r="E18" i="116"/>
  <c r="C18" i="116"/>
  <c r="M17" i="116"/>
  <c r="J17" i="116"/>
  <c r="G17" i="116"/>
  <c r="E17" i="116"/>
  <c r="C17" i="116"/>
  <c r="M16" i="116"/>
  <c r="J16" i="116"/>
  <c r="G16" i="116"/>
  <c r="E16" i="116"/>
  <c r="C16" i="116"/>
  <c r="M15" i="116"/>
  <c r="J15" i="116"/>
  <c r="G15" i="116"/>
  <c r="E15" i="116"/>
  <c r="C15" i="116"/>
  <c r="M14" i="116"/>
  <c r="J14" i="116"/>
  <c r="G14" i="116"/>
  <c r="E14" i="116"/>
  <c r="C14" i="116"/>
  <c r="M13" i="116"/>
  <c r="J13" i="116"/>
  <c r="G13" i="116"/>
  <c r="E13" i="116"/>
  <c r="C13" i="116"/>
  <c r="M12" i="116"/>
  <c r="J12" i="116"/>
  <c r="G12" i="116"/>
  <c r="E12" i="116"/>
  <c r="C12" i="116"/>
  <c r="M11" i="116"/>
  <c r="J11" i="116"/>
  <c r="G11" i="116"/>
  <c r="E11" i="116"/>
  <c r="C11" i="116"/>
  <c r="M10" i="116"/>
  <c r="J10" i="116"/>
  <c r="G10" i="116"/>
  <c r="E10" i="116"/>
  <c r="C10" i="116"/>
  <c r="M9" i="116"/>
  <c r="J9" i="116"/>
  <c r="G9" i="116"/>
  <c r="E9" i="116"/>
  <c r="C9" i="116"/>
  <c r="M8" i="116"/>
  <c r="J8" i="116"/>
  <c r="G8" i="116"/>
  <c r="E8" i="116"/>
  <c r="C8" i="116"/>
  <c r="M7" i="116"/>
  <c r="J7" i="116"/>
  <c r="G7" i="116"/>
  <c r="E7" i="116"/>
  <c r="C7" i="116"/>
  <c r="M6" i="116"/>
  <c r="J6" i="116"/>
  <c r="G6" i="116"/>
  <c r="E6" i="116"/>
  <c r="C6" i="116"/>
  <c r="M5" i="116"/>
  <c r="J5" i="116"/>
  <c r="G5" i="116"/>
  <c r="E5" i="116"/>
  <c r="C5" i="116"/>
  <c r="M4" i="116"/>
  <c r="J4" i="116"/>
  <c r="G4" i="116"/>
  <c r="E4" i="116"/>
  <c r="C4" i="116"/>
  <c r="M37" i="65"/>
  <c r="K37" i="65"/>
  <c r="J37" i="65"/>
  <c r="H37" i="65"/>
  <c r="G37" i="65"/>
  <c r="B37" i="65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B14" i="4"/>
  <c r="S12" i="4"/>
  <c r="S11" i="4"/>
  <c r="S10" i="4"/>
  <c r="S9" i="4"/>
  <c r="S8" i="4"/>
  <c r="S7" i="4"/>
  <c r="S6" i="4"/>
  <c r="S5" i="4"/>
  <c r="S4" i="4"/>
  <c r="S3" i="4"/>
  <c r="K17" i="93"/>
  <c r="J17" i="93"/>
  <c r="H17" i="93"/>
  <c r="G17" i="93"/>
  <c r="K16" i="93"/>
  <c r="J16" i="93"/>
  <c r="H16" i="93"/>
  <c r="G16" i="93"/>
  <c r="K15" i="93"/>
  <c r="J15" i="93"/>
  <c r="H15" i="93"/>
  <c r="G15" i="93"/>
  <c r="K14" i="93"/>
  <c r="J14" i="93"/>
  <c r="H14" i="93"/>
  <c r="G14" i="93"/>
  <c r="K13" i="93"/>
  <c r="J13" i="93"/>
  <c r="H13" i="93"/>
  <c r="G13" i="93"/>
  <c r="K11" i="93"/>
  <c r="J11" i="93"/>
  <c r="H11" i="93"/>
  <c r="G11" i="93"/>
  <c r="K10" i="93"/>
  <c r="J10" i="93"/>
  <c r="H10" i="93"/>
  <c r="G10" i="93"/>
  <c r="K9" i="93"/>
  <c r="J9" i="93"/>
  <c r="H9" i="93"/>
  <c r="G9" i="93"/>
  <c r="K8" i="93"/>
  <c r="J8" i="93"/>
  <c r="H8" i="93"/>
  <c r="G8" i="93"/>
  <c r="K7" i="93"/>
  <c r="J7" i="93"/>
  <c r="H7" i="93"/>
  <c r="G7" i="93"/>
  <c r="K6" i="93"/>
  <c r="J6" i="93"/>
  <c r="H6" i="93"/>
  <c r="G6" i="93"/>
  <c r="K5" i="93"/>
  <c r="J5" i="93"/>
  <c r="H5" i="93"/>
  <c r="G5" i="93"/>
  <c r="K4" i="93"/>
  <c r="J4" i="93"/>
  <c r="H4" i="93"/>
  <c r="G4" i="93"/>
  <c r="D21" i="87"/>
  <c r="C21" i="87"/>
  <c r="B21" i="87"/>
  <c r="D17" i="87"/>
  <c r="C17" i="87"/>
  <c r="B17" i="87"/>
  <c r="D13" i="87"/>
  <c r="C13" i="87"/>
  <c r="B13" i="87"/>
  <c r="D9" i="87"/>
  <c r="C9" i="87"/>
  <c r="B9" i="87"/>
  <c r="R16" i="1"/>
  <c r="R15" i="1"/>
  <c r="R14" i="1"/>
  <c r="R13" i="1"/>
  <c r="R12" i="1"/>
  <c r="R11" i="1"/>
  <c r="R10" i="1"/>
  <c r="R9" i="1"/>
  <c r="R8" i="1"/>
  <c r="R7" i="1"/>
  <c r="R6" i="1"/>
  <c r="R5" i="1"/>
  <c r="R4" i="1"/>
  <c r="C25" i="119"/>
  <c r="B25" i="119"/>
  <c r="I24" i="119"/>
  <c r="F24" i="119"/>
  <c r="J24" i="119" s="1"/>
  <c r="I23" i="119"/>
  <c r="J23" i="119" s="1"/>
  <c r="F23" i="119"/>
  <c r="I22" i="119"/>
  <c r="F22" i="119"/>
  <c r="J22" i="119" s="1"/>
  <c r="I21" i="119"/>
  <c r="F21" i="119"/>
  <c r="I20" i="119"/>
  <c r="F20" i="119"/>
  <c r="J20" i="119" s="1"/>
  <c r="I18" i="119"/>
  <c r="F18" i="119"/>
  <c r="I17" i="119"/>
  <c r="F17" i="119"/>
  <c r="J17" i="119" s="1"/>
  <c r="I16" i="119"/>
  <c r="F16" i="119"/>
  <c r="J16" i="119" s="1"/>
  <c r="I15" i="119"/>
  <c r="J15" i="119" s="1"/>
  <c r="F15" i="119"/>
  <c r="I14" i="119"/>
  <c r="F14" i="119"/>
  <c r="F13" i="119"/>
  <c r="J13" i="119" s="1"/>
  <c r="I12" i="119"/>
  <c r="F12" i="119"/>
  <c r="J12" i="119" s="1"/>
  <c r="I11" i="119"/>
  <c r="J11" i="119" s="1"/>
  <c r="F11" i="119"/>
  <c r="I10" i="119"/>
  <c r="F10" i="119"/>
  <c r="J10" i="119" s="1"/>
  <c r="I9" i="119"/>
  <c r="F9" i="119"/>
  <c r="I8" i="119"/>
  <c r="F8" i="119"/>
  <c r="J8" i="119" s="1"/>
  <c r="I7" i="119"/>
  <c r="F7" i="119"/>
  <c r="I6" i="119"/>
  <c r="F6" i="119"/>
  <c r="J6" i="119" s="1"/>
  <c r="D6" i="119"/>
  <c r="H5" i="119"/>
  <c r="H25" i="119" s="1"/>
  <c r="G5" i="119"/>
  <c r="G25" i="119" s="1"/>
  <c r="E5" i="119"/>
  <c r="E25" i="119" s="1"/>
  <c r="D5" i="119"/>
  <c r="D25" i="119" s="1"/>
  <c r="J14" i="119" l="1"/>
  <c r="F25" i="119"/>
  <c r="J7" i="119"/>
  <c r="J9" i="119"/>
  <c r="J18" i="119"/>
  <c r="J21" i="119"/>
  <c r="I25" i="119"/>
  <c r="I5" i="119"/>
  <c r="F5" i="119"/>
  <c r="J5" i="119" l="1"/>
  <c r="J25" i="119" s="1"/>
</calcChain>
</file>

<file path=xl/sharedStrings.xml><?xml version="1.0" encoding="utf-8"?>
<sst xmlns="http://schemas.openxmlformats.org/spreadsheetml/2006/main" count="534" uniqueCount="307">
  <si>
    <r>
      <t xml:space="preserve">Total prêts </t>
    </r>
    <r>
      <rPr>
        <sz val="8"/>
        <rFont val="Arial"/>
        <family val="2"/>
      </rPr>
      <t>hors Centre Ressources</t>
    </r>
  </si>
  <si>
    <t>Braille</t>
  </si>
  <si>
    <t>Divers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</si>
  <si>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</si>
  <si>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</si>
  <si>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</si>
  <si>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</si>
  <si>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</si>
  <si>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</si>
  <si>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</si>
  <si>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</si>
  <si>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</si>
  <si>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</si>
  <si>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</si>
  <si>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</si>
  <si>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E. Zola</t>
  </si>
  <si>
    <t>Fellini</t>
  </si>
  <si>
    <t>Victor Hugo</t>
  </si>
  <si>
    <t>JJ Rousseau</t>
  </si>
  <si>
    <t>Garcia Lorca</t>
  </si>
  <si>
    <t>La Gare</t>
  </si>
  <si>
    <t>Shakespeare</t>
  </si>
  <si>
    <t>Françoise Giroud</t>
  </si>
  <si>
    <t>Aimé Césaire</t>
  </si>
  <si>
    <t>Albert Camus</t>
  </si>
  <si>
    <t>J. de La Fontaine</t>
  </si>
  <si>
    <t>P. Langevin</t>
  </si>
  <si>
    <t>Total</t>
  </si>
  <si>
    <t>BCD</t>
  </si>
  <si>
    <t>Autres</t>
  </si>
  <si>
    <t>Nombre de jours ouverts</t>
  </si>
  <si>
    <t>Nombre d'heures</t>
  </si>
  <si>
    <t>Ouvertures hebdomadaires</t>
  </si>
  <si>
    <t>Entrées</t>
  </si>
  <si>
    <t>Entrées
/jour</t>
  </si>
  <si>
    <t>Entrées
/heure</t>
  </si>
  <si>
    <t>Prêts</t>
  </si>
  <si>
    <t>Prêts
/jour</t>
  </si>
  <si>
    <t>Prêts
/heure</t>
  </si>
  <si>
    <t>Commentaires</t>
  </si>
  <si>
    <t>40h30 + 3h30 le dimanche</t>
  </si>
  <si>
    <t>Federico Fellini</t>
  </si>
  <si>
    <t>26h30</t>
  </si>
  <si>
    <t>Jean-Jacques Rousseau</t>
  </si>
  <si>
    <t>William Shakespeare</t>
  </si>
  <si>
    <t>28h</t>
  </si>
  <si>
    <t>Jean de La Fontaine</t>
  </si>
  <si>
    <t>21h</t>
  </si>
  <si>
    <t>29h</t>
  </si>
  <si>
    <t>Paul Langevin</t>
  </si>
  <si>
    <t>15h30</t>
  </si>
  <si>
    <t>PLACES ASSISES</t>
  </si>
  <si>
    <t>SHON</t>
  </si>
  <si>
    <t>SU</t>
  </si>
  <si>
    <t>Places assises seules</t>
  </si>
  <si>
    <t>Sous-total places assises seules et places asises avec tables</t>
  </si>
  <si>
    <t>Places assises auditorium, salles d'animation et de vidéo collective</t>
  </si>
  <si>
    <t>Sous-total places assises animation</t>
  </si>
  <si>
    <t xml:space="preserve">Emile Zola </t>
  </si>
  <si>
    <t>Accueil, Forum, auditorium</t>
  </si>
  <si>
    <t>Adultes</t>
  </si>
  <si>
    <t>Jeunesse</t>
  </si>
  <si>
    <t>Mixtes</t>
  </si>
  <si>
    <t>Patrimoine</t>
  </si>
  <si>
    <t>Centre de ressources</t>
  </si>
  <si>
    <t>TOTAL</t>
  </si>
  <si>
    <t>SURFACES</t>
  </si>
  <si>
    <t xml:space="preserve">Baillargues </t>
  </si>
  <si>
    <t>Beaulieu</t>
  </si>
  <si>
    <t>Castries</t>
  </si>
  <si>
    <t>Clapiers</t>
  </si>
  <si>
    <t>Cournonsec</t>
  </si>
  <si>
    <t>Cournonterral</t>
  </si>
  <si>
    <t>Fabrègues</t>
  </si>
  <si>
    <t>Grabels</t>
  </si>
  <si>
    <t>Jacou</t>
  </si>
  <si>
    <t>Juvignac</t>
  </si>
  <si>
    <t>Lattes</t>
  </si>
  <si>
    <t>Lavérune</t>
  </si>
  <si>
    <t>Le Crès</t>
  </si>
  <si>
    <t>Montaud</t>
  </si>
  <si>
    <t>Pignan</t>
  </si>
  <si>
    <t>Pérols</t>
  </si>
  <si>
    <t>Restinclières</t>
  </si>
  <si>
    <t>Saint-Brès</t>
  </si>
  <si>
    <t>Saint-Drézéry</t>
  </si>
  <si>
    <t>Saussan</t>
  </si>
  <si>
    <t>Sussargues</t>
  </si>
  <si>
    <t>Vendargues</t>
  </si>
  <si>
    <t>Dossier de presse</t>
  </si>
  <si>
    <t>Docs Graphiques</t>
  </si>
  <si>
    <t>Livres Enregistrés</t>
  </si>
  <si>
    <t>CD Adultes</t>
  </si>
  <si>
    <t>CD Enfants</t>
  </si>
  <si>
    <t>DVD Adultes</t>
  </si>
  <si>
    <t>DVD Enfants</t>
  </si>
  <si>
    <t>Cassette audio</t>
  </si>
  <si>
    <t>Manuscrits</t>
  </si>
  <si>
    <t>F. Fellini</t>
  </si>
  <si>
    <t xml:space="preserve">Adultes </t>
  </si>
  <si>
    <t>Chercheurs</t>
  </si>
  <si>
    <t>Collectivités</t>
  </si>
  <si>
    <t>Enfants</t>
  </si>
  <si>
    <t>Jeunes</t>
  </si>
  <si>
    <t>Personnel</t>
  </si>
  <si>
    <t>Classes crèches</t>
  </si>
  <si>
    <t>Ass. maternelles</t>
  </si>
  <si>
    <t>Docs Cartographiques</t>
  </si>
  <si>
    <t>Livres précieux</t>
  </si>
  <si>
    <t>ALBUMS</t>
  </si>
  <si>
    <t>ART ET LOISIRS</t>
  </si>
  <si>
    <t>HISTOIRE GEO</t>
  </si>
  <si>
    <t>INCONTOURNABLES</t>
  </si>
  <si>
    <t>JEUX VIDEO</t>
  </si>
  <si>
    <t>LANGUES ETRANGERES</t>
  </si>
  <si>
    <t>PHILO PSYCHO</t>
  </si>
  <si>
    <t>SCIENCES ET TECHNIQUES</t>
  </si>
  <si>
    <t>SOCIETE</t>
  </si>
  <si>
    <t>BD AD</t>
  </si>
  <si>
    <t>BD JE</t>
  </si>
  <si>
    <t>ROMANS JEUNESSE</t>
  </si>
  <si>
    <t>DOCUMENTAIRES JEUNESSE</t>
  </si>
  <si>
    <t>LITTERATURE</t>
  </si>
  <si>
    <t xml:space="preserve">EDITIONS ADAPTEES </t>
  </si>
  <si>
    <t>CD (TOTAL)</t>
  </si>
  <si>
    <t>DVD (TOTAL)</t>
  </si>
  <si>
    <t xml:space="preserve">SUGGESTIONS </t>
  </si>
  <si>
    <t>Partitions</t>
  </si>
  <si>
    <t>Federico Garcia Lorca</t>
  </si>
  <si>
    <t>Jean Giono</t>
  </si>
  <si>
    <t xml:space="preserve">Toutes localisations </t>
  </si>
  <si>
    <t>PARASCOLAIRE</t>
  </si>
  <si>
    <t xml:space="preserve">. </t>
  </si>
  <si>
    <t>Total entrées</t>
  </si>
  <si>
    <t>Montpellier</t>
  </si>
  <si>
    <t>Total général</t>
  </si>
  <si>
    <t xml:space="preserve">Montpellier </t>
  </si>
  <si>
    <t>BD AD + JE</t>
  </si>
  <si>
    <t>Que sais-je</t>
  </si>
  <si>
    <t>TOTAL
exemplaires Quartiers</t>
  </si>
  <si>
    <t>Jeux de société</t>
  </si>
  <si>
    <t>Localisation</t>
  </si>
  <si>
    <t>Nombre
Abonnements</t>
  </si>
  <si>
    <t>Total
Abonnements</t>
  </si>
  <si>
    <t xml:space="preserve">Total
Titres </t>
  </si>
  <si>
    <t xml:space="preserve">AIME CESAIRE </t>
  </si>
  <si>
    <t xml:space="preserve">ALBERT CAMUS  </t>
  </si>
  <si>
    <t>ECOLES</t>
  </si>
  <si>
    <t>Etrangers</t>
  </si>
  <si>
    <t xml:space="preserve">FRANCOISE GIROUD </t>
  </si>
  <si>
    <t xml:space="preserve">GEORGE SAND  </t>
  </si>
  <si>
    <t xml:space="preserve">LA GARE </t>
  </si>
  <si>
    <t xml:space="preserve">VICTOR HUGO </t>
  </si>
  <si>
    <t>Ouvertures hebdomadaires réservées aux accueils de classes</t>
  </si>
  <si>
    <t>F. Giroud</t>
  </si>
  <si>
    <t>V. Hugo</t>
  </si>
  <si>
    <t>W. Shakespeare</t>
  </si>
  <si>
    <t>J.J. Rousseau</t>
  </si>
  <si>
    <t>J. Giono</t>
  </si>
  <si>
    <t>G. Sand</t>
  </si>
  <si>
    <t>F. Garcia Lorca</t>
  </si>
  <si>
    <t>A. Césaire</t>
  </si>
  <si>
    <t>A. Camus</t>
  </si>
  <si>
    <t>George Sand</t>
  </si>
  <si>
    <t>Visites</t>
  </si>
  <si>
    <t>Pages vues</t>
  </si>
  <si>
    <t>% d'abonnés de la ville siège de la médiathèque du réseau par rapport au total des abonnés de cette médiathèque</t>
  </si>
  <si>
    <t>LIVRES CINEMA</t>
  </si>
  <si>
    <t>LIVRES MUSIQUE</t>
  </si>
  <si>
    <t>MUSIQUE AFRO-AMERICAINE</t>
  </si>
  <si>
    <t>CHANSON FRANCAISE</t>
  </si>
  <si>
    <t>MUSIQUE POUR ENFANTS</t>
  </si>
  <si>
    <t>MUSIQUE CLASSIQUE</t>
  </si>
  <si>
    <t>MUSIQUES DU MONDE</t>
  </si>
  <si>
    <t>ROCK RAP</t>
  </si>
  <si>
    <t xml:space="preserve">DVD FICTION </t>
  </si>
  <si>
    <t>DVD DOCUMENTAIRES</t>
  </si>
  <si>
    <t>DVD MUSIQUE ET DANSE</t>
  </si>
  <si>
    <t>Liseuses</t>
  </si>
  <si>
    <t>Publications en séries  Jeunesse</t>
  </si>
  <si>
    <t>Publications en séries  Adultes</t>
  </si>
  <si>
    <t>Livres Imprimés Adultes</t>
  </si>
  <si>
    <t>Livres Imprimés  Enfants</t>
  </si>
  <si>
    <t xml:space="preserve">JEAN GIONO </t>
  </si>
  <si>
    <t>Total abonnements</t>
  </si>
  <si>
    <t>Total titres différents</t>
  </si>
  <si>
    <t>Réseau</t>
  </si>
  <si>
    <t>Camus</t>
  </si>
  <si>
    <t>La Fontaine</t>
  </si>
  <si>
    <t>Hugo</t>
  </si>
  <si>
    <t>Césaire</t>
  </si>
  <si>
    <t>Sand</t>
  </si>
  <si>
    <t>Rousseau</t>
  </si>
  <si>
    <t>Giroud</t>
  </si>
  <si>
    <t>Giono</t>
  </si>
  <si>
    <t xml:space="preserve">* hors Ressources électroniques, Périodiques, Achats patrimoniaux </t>
  </si>
  <si>
    <t>ROMANS Etrangers + SF</t>
  </si>
  <si>
    <r>
      <t>Places assises avec tables (</t>
    </r>
    <r>
      <rPr>
        <sz val="8"/>
        <rFont val="Arial"/>
        <family val="2"/>
      </rPr>
      <t>y compris OPAC, Internet, multimédia, écoute musique)</t>
    </r>
  </si>
  <si>
    <t xml:space="preserve">PAUL LANGEVIN </t>
  </si>
  <si>
    <t>Amplitude d'ouverture maximale du réseau</t>
  </si>
  <si>
    <t>47h</t>
  </si>
  <si>
    <t>ROMANS Français + POLICIERS</t>
  </si>
  <si>
    <t>DVD FICTION JE</t>
  </si>
  <si>
    <t>Partitions précieuses</t>
  </si>
  <si>
    <t>Exemplaires
acquis en commission</t>
  </si>
  <si>
    <t>Communes Métropole hors Montpellier</t>
  </si>
  <si>
    <t>Total Métropole</t>
  </si>
  <si>
    <t>Communes Hérault Hors Métropole</t>
  </si>
  <si>
    <t>Hérault hors Métropole</t>
  </si>
  <si>
    <t xml:space="preserve">EMILE ZOLA </t>
  </si>
  <si>
    <t>Ecoles</t>
  </si>
  <si>
    <t>FEDERICO FELLINI</t>
  </si>
  <si>
    <t xml:space="preserve">FEDERICO GARCIA LORCA </t>
  </si>
  <si>
    <t xml:space="preserve">JEAN JACQUES ROUSSEAU </t>
  </si>
  <si>
    <t>JEAN DE LA FONTAINE</t>
  </si>
  <si>
    <t xml:space="preserve">WILLIAM SHAKESPEARE </t>
  </si>
  <si>
    <t>Montferrier-sur-Lez</t>
  </si>
  <si>
    <t>Castelnau-le-Lez</t>
  </si>
  <si>
    <t>Prades-le-Lez</t>
  </si>
  <si>
    <t>Villeneuve-lès-Maguelone</t>
  </si>
  <si>
    <t>NB titres commandés</t>
  </si>
  <si>
    <t xml:space="preserve">TOTAL
exemplaires Ecoles </t>
  </si>
  <si>
    <t>TOTAL
exemplaires RESEAU</t>
  </si>
  <si>
    <t>MULTIPLES Exemplaires</t>
  </si>
  <si>
    <t xml:space="preserve">Moy Nb exemp/
titres </t>
  </si>
  <si>
    <t>% du domaine/Total des acq</t>
  </si>
  <si>
    <t>FDS REGIONAL RESEAU 
Prêt + Occitanie</t>
  </si>
  <si>
    <t>TOTAL
exemplaires
EZ+FE</t>
  </si>
  <si>
    <t>Murviel-lès-Montpellier</t>
  </si>
  <si>
    <t>Saint Geniès des Mourgues</t>
  </si>
  <si>
    <t>Saint Georges d'Orques</t>
  </si>
  <si>
    <t>Saint Jean de Védas</t>
  </si>
  <si>
    <t xml:space="preserve">Places assises sur les tapis (salles bébés lecteurs, heure du conte, espace rencontre) </t>
  </si>
  <si>
    <t>ROMANS + DOCS J</t>
  </si>
  <si>
    <t>EDITIONS ADAPTEES J</t>
  </si>
  <si>
    <t>SCENE LOCALE</t>
  </si>
  <si>
    <t>JOUETS + JEUX SOCIETE
 réseau</t>
  </si>
  <si>
    <t>HMARCHE RE +FE +LIV JE</t>
  </si>
  <si>
    <t>PNB (livres numériques)</t>
  </si>
  <si>
    <t>Zola Recherche</t>
  </si>
  <si>
    <t>Langevin</t>
  </si>
  <si>
    <t>PERIODE</t>
  </si>
  <si>
    <t>Portail</t>
  </si>
  <si>
    <t>Ressources numériques</t>
  </si>
  <si>
    <t>Général</t>
  </si>
  <si>
    <t>dont Mémonum</t>
  </si>
  <si>
    <t>Utilisateurs uniques</t>
  </si>
  <si>
    <t>Consultations</t>
  </si>
  <si>
    <t>trimestre 1</t>
  </si>
  <si>
    <t>trimestre 2</t>
  </si>
  <si>
    <t>trimestre 3</t>
  </si>
  <si>
    <t>trimestre 4</t>
  </si>
  <si>
    <t>Autoformation
 (Learnorama)</t>
  </si>
  <si>
    <t>Livres 
(PNB)</t>
  </si>
  <si>
    <t>Vod 
(Arte)</t>
  </si>
  <si>
    <t>Télécharge- ments</t>
  </si>
  <si>
    <t xml:space="preserve"> Presse
(Relay)</t>
  </si>
  <si>
    <t>PNB</t>
  </si>
  <si>
    <t>Objets</t>
  </si>
  <si>
    <t>Total 2016</t>
  </si>
  <si>
    <t>TOTAL
 2016</t>
  </si>
  <si>
    <t>TOTAL 2016</t>
  </si>
  <si>
    <t>Monnaies ou médailles</t>
  </si>
  <si>
    <t>Nombre Titres</t>
  </si>
  <si>
    <t>FORUM
ACTUALITE</t>
  </si>
  <si>
    <t>PATRIMOINE 
&amp; RECHERCHE</t>
  </si>
  <si>
    <t>Commissions</t>
  </si>
  <si>
    <t>zola Forum</t>
  </si>
  <si>
    <t>Zola services</t>
  </si>
  <si>
    <t>Zola
Centre de Ressources</t>
  </si>
  <si>
    <t xml:space="preserve">Suggestions </t>
  </si>
  <si>
    <t xml:space="preserve">Multiples </t>
  </si>
  <si>
    <t>COMMISSIONS</t>
  </si>
  <si>
    <t>TOTAL
exemplaires Recherche</t>
  </si>
  <si>
    <t>4 semaines de fermeture l'été contre 3 pour les autres médiathèques de Q&amp;T</t>
  </si>
  <si>
    <t>PARTITIONS</t>
  </si>
  <si>
    <t>RECAPITULATIF DES JOURS ET HEURES D'OUVERTURE - RESEAU DES MEDIATHEQUES - 2017</t>
  </si>
  <si>
    <t>278 jours</t>
  </si>
  <si>
    <t>Fermeture pour reconstruction le 20 juin 2015. Réouverture septembre 2018</t>
  </si>
  <si>
    <t>Fermeture travaux du 13 juin au 16 septembre 2017</t>
  </si>
  <si>
    <t>BATIMENTS - SURFACES ET PLACES ASSISES - 2017</t>
  </si>
  <si>
    <t>Fermeture le 20 juin 2015 pour reconstruction et réouverture en septembre 2018 : passage de 314 m² à 1 200 m² SHON</t>
  </si>
  <si>
    <t>ENTREES - 2017</t>
  </si>
  <si>
    <t>CONSULTATION DU SITE INTERNET ET DES RESSOURCES NUMERIQUES - 2017</t>
  </si>
  <si>
    <t>EMPRUNTEURS ACTIFS AU MOINS 1 PRÊT - 2017</t>
  </si>
  <si>
    <t>ABONNES ACTIFS AU MOINS 1 JOUR - 2017</t>
  </si>
  <si>
    <t>ABONNES AU 31/12/2017 PAR CATEGORIES D'ABONNES</t>
  </si>
  <si>
    <t>ABONNES AU 31/12/2017 PAR COMMUNES</t>
  </si>
  <si>
    <t>ABONNES AU 31/12/2017 PAR COMMUNES - RECAPITULATIF</t>
  </si>
  <si>
    <t>COLLECTION AU 31/12/2017</t>
  </si>
  <si>
    <t>ACQUISITIONS COURANTES - 2017*</t>
  </si>
  <si>
    <t>PERIODIQUES - 2017</t>
  </si>
  <si>
    <t>Total 2017</t>
  </si>
  <si>
    <t>Evolution 2017/2016</t>
  </si>
  <si>
    <t>TOTAL
 2017</t>
  </si>
  <si>
    <r>
      <t xml:space="preserve">PRETS - 2017 </t>
    </r>
    <r>
      <rPr>
        <b/>
        <sz val="10"/>
        <rFont val="Arial"/>
        <family val="2"/>
      </rPr>
      <t>* hors prêt numérique (75 594 prêts)</t>
    </r>
  </si>
  <si>
    <t>TOTAL 2017</t>
  </si>
  <si>
    <t>Au 31/12/2017</t>
  </si>
  <si>
    <t>Moyenne titres/abonnements : 2,3</t>
  </si>
  <si>
    <t>DVDROM</t>
  </si>
  <si>
    <t>Méthode de langue</t>
  </si>
  <si>
    <t xml:space="preserve">Jeux vidéo </t>
  </si>
  <si>
    <t>TOTAL
ex COM + Multiples+ Réassort</t>
  </si>
  <si>
    <t>REASSORT exemplaires</t>
  </si>
  <si>
    <t xml:space="preserve">Facebook </t>
  </si>
  <si>
    <t xml:space="preserve">▪ 4 675 abonnés (et 4 782 j’aime) au 1er janvier 2018 contre 2 906 abonnés au 1er janvier 2017,
▪ soit + 1 769 abonnés en un an 
▪ 57% des abonnés sont de Montpellier
</t>
  </si>
  <si>
    <r>
      <t xml:space="preserve">ACQUISITIONS COMMISSIONS - 2017 - TOUS DOMAINES PAR LOCALISATION *
</t>
    </r>
    <r>
      <rPr>
        <sz val="9"/>
        <rFont val="Arial"/>
        <family val="2"/>
      </rPr>
      <t>* hors ressources électroniques, périodiques, achats patrimoniaux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</si>
</sst>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dd/mm/yy;@"/>
    <numFmt numFmtId="166" formatCode="[$-40C]mmm\-yy;@"/>
    <numFmt numFmtId="167" formatCode="_-* #,##0.00\ [$€]_-;\-* #,##0.00\ [$€]_-;_-* &quot;-&quot;??\ [$€]_-;_-@_-"/>
  </numFmts>
  <fonts count="5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FuturaA Bk BT"/>
    </font>
    <font>
      <b/>
      <sz val="11"/>
      <color rgb="FF0070C0"/>
      <name val="Calibri"/>
      <family val="2"/>
      <scheme val="minor"/>
    </font>
    <font>
      <sz val="9"/>
      <name val="Calibri"/>
      <family val="2"/>
    </font>
    <font>
      <i/>
      <sz val="9"/>
      <name val="Calibri"/>
      <family val="2"/>
    </font>
    <font>
      <b/>
      <sz val="10"/>
      <color theme="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i/>
      <sz val="10"/>
      <name val="Arial"/>
      <family val="2"/>
    </font>
    <font>
      <b/>
      <sz val="8"/>
      <color indexed="12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8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20" borderId="1" applyNumberFormat="0" applyAlignment="0" applyProtection="0"/>
    <xf numFmtId="0" fontId="20" fillId="0" borderId="2" applyNumberFormat="0" applyFill="0" applyAlignment="0" applyProtection="0"/>
    <xf numFmtId="0" fontId="14" fillId="21" borderId="3" applyNumberFormat="0" applyFont="0" applyAlignment="0" applyProtection="0"/>
    <xf numFmtId="0" fontId="21" fillId="7" borderId="1" applyNumberFormat="0" applyAlignment="0" applyProtection="0"/>
    <xf numFmtId="167" fontId="8" fillId="0" borderId="0" applyFont="0" applyFill="0" applyBorder="0" applyAlignment="0" applyProtection="0"/>
    <xf numFmtId="0" fontId="22" fillId="3" borderId="0" applyNumberFormat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23" fillId="22" borderId="0" applyNumberFormat="0" applyBorder="0" applyAlignment="0" applyProtection="0"/>
    <xf numFmtId="0" fontId="14" fillId="0" borderId="0"/>
    <xf numFmtId="0" fontId="14" fillId="0" borderId="0"/>
    <xf numFmtId="0" fontId="16" fillId="0" borderId="0"/>
    <xf numFmtId="0" fontId="24" fillId="4" borderId="0" applyNumberFormat="0" applyBorder="0" applyAlignment="0" applyProtection="0"/>
    <xf numFmtId="0" fontId="25" fillId="20" borderId="4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8" applyNumberFormat="0" applyFill="0" applyAlignment="0" applyProtection="0"/>
    <xf numFmtId="0" fontId="32" fillId="23" borderId="9" applyNumberFormat="0" applyAlignment="0" applyProtection="0"/>
    <xf numFmtId="0" fontId="8" fillId="0" borderId="0"/>
    <xf numFmtId="0" fontId="8" fillId="0" borderId="0"/>
    <xf numFmtId="0" fontId="46" fillId="0" borderId="0"/>
    <xf numFmtId="0" fontId="7" fillId="0" borderId="0"/>
    <xf numFmtId="167" fontId="8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64">
    <xf numFmtId="0" fontId="0" fillId="0" borderId="0" xfId="0"/>
    <xf numFmtId="1" fontId="0" fillId="0" borderId="0" xfId="0" applyNumberFormat="1"/>
    <xf numFmtId="0" fontId="9" fillId="0" borderId="0" xfId="0" applyFont="1"/>
    <xf numFmtId="3" fontId="9" fillId="0" borderId="0" xfId="0" applyNumberFormat="1" applyFont="1"/>
    <xf numFmtId="0" fontId="0" fillId="0" borderId="0" xfId="0" applyAlignment="1">
      <alignment wrapText="1"/>
    </xf>
    <xf numFmtId="3" fontId="0" fillId="0" borderId="12" xfId="0" applyNumberFormat="1" applyBorder="1"/>
    <xf numFmtId="3" fontId="0" fillId="0" borderId="0" xfId="0" applyNumberFormat="1"/>
    <xf numFmtId="3" fontId="9" fillId="0" borderId="0" xfId="0" applyNumberFormat="1" applyFont="1" applyFill="1" applyBorder="1"/>
    <xf numFmtId="0" fontId="0" fillId="0" borderId="0" xfId="0" applyFill="1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0" fontId="14" fillId="0" borderId="0" xfId="0" applyFont="1"/>
    <xf numFmtId="3" fontId="0" fillId="24" borderId="12" xfId="0" applyNumberFormat="1" applyFill="1" applyBorder="1"/>
    <xf numFmtId="0" fontId="33" fillId="0" borderId="22" xfId="0" applyFont="1" applyBorder="1"/>
    <xf numFmtId="0" fontId="14" fillId="0" borderId="0" xfId="0" applyFont="1" applyFill="1" applyBorder="1"/>
    <xf numFmtId="166" fontId="9" fillId="0" borderId="22" xfId="0" applyNumberFormat="1" applyFont="1" applyBorder="1"/>
    <xf numFmtId="3" fontId="0" fillId="0" borderId="22" xfId="0" applyNumberFormat="1" applyBorder="1" applyAlignment="1">
      <alignment wrapText="1"/>
    </xf>
    <xf numFmtId="3" fontId="0" fillId="0" borderId="12" xfId="0" applyNumberFormat="1" applyFill="1" applyBorder="1"/>
    <xf numFmtId="3" fontId="0" fillId="25" borderId="12" xfId="0" applyNumberFormat="1" applyFill="1" applyBorder="1"/>
    <xf numFmtId="3" fontId="0" fillId="26" borderId="12" xfId="0" applyNumberFormat="1" applyFill="1" applyBorder="1"/>
    <xf numFmtId="3" fontId="0" fillId="27" borderId="12" xfId="0" applyNumberFormat="1" applyFill="1" applyBorder="1"/>
    <xf numFmtId="0" fontId="9" fillId="0" borderId="0" xfId="0" applyFont="1" applyFill="1" applyBorder="1"/>
    <xf numFmtId="3" fontId="14" fillId="0" borderId="0" xfId="0" applyNumberFormat="1" applyFont="1" applyFill="1" applyBorder="1"/>
    <xf numFmtId="0" fontId="14" fillId="0" borderId="0" xfId="35"/>
    <xf numFmtId="3" fontId="14" fillId="0" borderId="0" xfId="35" applyNumberFormat="1"/>
    <xf numFmtId="0" fontId="9" fillId="0" borderId="0" xfId="35" applyFont="1"/>
    <xf numFmtId="0" fontId="36" fillId="0" borderId="0" xfId="36" applyFont="1"/>
    <xf numFmtId="0" fontId="36" fillId="0" borderId="0" xfId="36" applyFont="1" applyAlignment="1">
      <alignment horizontal="center" vertical="center"/>
    </xf>
    <xf numFmtId="0" fontId="36" fillId="0" borderId="13" xfId="36" applyFont="1" applyBorder="1" applyAlignment="1">
      <alignment horizontal="center"/>
    </xf>
    <xf numFmtId="0" fontId="36" fillId="0" borderId="26" xfId="36" applyFont="1" applyBorder="1" applyAlignment="1">
      <alignment horizontal="center"/>
    </xf>
    <xf numFmtId="0" fontId="36" fillId="0" borderId="12" xfId="36" applyFont="1" applyBorder="1" applyAlignment="1">
      <alignment horizontal="center"/>
    </xf>
    <xf numFmtId="165" fontId="9" fillId="0" borderId="20" xfId="0" applyNumberFormat="1" applyFont="1" applyBorder="1"/>
    <xf numFmtId="0" fontId="9" fillId="0" borderId="13" xfId="0" applyNumberFormat="1" applyFont="1" applyBorder="1" applyAlignment="1">
      <alignment horizontal="center" vertical="center" textRotation="90" wrapText="1"/>
    </xf>
    <xf numFmtId="0" fontId="13" fillId="0" borderId="0" xfId="0" applyFont="1" applyBorder="1" applyAlignment="1">
      <alignment horizontal="center"/>
    </xf>
    <xf numFmtId="3" fontId="11" fillId="0" borderId="14" xfId="0" applyNumberFormat="1" applyFont="1" applyBorder="1" applyAlignment="1">
      <alignment wrapText="1"/>
    </xf>
    <xf numFmtId="0" fontId="9" fillId="25" borderId="13" xfId="0" applyNumberFormat="1" applyFont="1" applyFill="1" applyBorder="1" applyAlignment="1">
      <alignment horizontal="center" vertical="center" textRotation="90" wrapText="1"/>
    </xf>
    <xf numFmtId="0" fontId="9" fillId="26" borderId="13" xfId="0" applyNumberFormat="1" applyFont="1" applyFill="1" applyBorder="1" applyAlignment="1">
      <alignment horizontal="center" vertical="center" textRotation="90" wrapText="1"/>
    </xf>
    <xf numFmtId="0" fontId="9" fillId="27" borderId="13" xfId="0" applyNumberFormat="1" applyFont="1" applyFill="1" applyBorder="1" applyAlignment="1">
      <alignment horizontal="center" vertical="center" textRotation="90" wrapText="1"/>
    </xf>
    <xf numFmtId="0" fontId="9" fillId="0" borderId="13" xfId="0" applyNumberFormat="1" applyFont="1" applyFill="1" applyBorder="1" applyAlignment="1">
      <alignment horizontal="center" vertical="center" textRotation="90" wrapText="1"/>
    </xf>
    <xf numFmtId="166" fontId="34" fillId="0" borderId="22" xfId="0" applyNumberFormat="1" applyFont="1" applyBorder="1"/>
    <xf numFmtId="0" fontId="33" fillId="0" borderId="13" xfId="0" applyNumberFormat="1" applyFont="1" applyFill="1" applyBorder="1" applyAlignment="1">
      <alignment horizontal="center" vertical="center" textRotation="90" wrapText="1"/>
    </xf>
    <xf numFmtId="0" fontId="0" fillId="0" borderId="20" xfId="0" applyBorder="1"/>
    <xf numFmtId="0" fontId="9" fillId="24" borderId="13" xfId="0" applyNumberFormat="1" applyFont="1" applyFill="1" applyBorder="1" applyAlignment="1">
      <alignment horizontal="center" vertical="center" textRotation="90" wrapText="1"/>
    </xf>
    <xf numFmtId="3" fontId="0" fillId="0" borderId="12" xfId="0" applyNumberFormat="1" applyBorder="1" applyAlignment="1">
      <alignment horizontal="center" vertical="center"/>
    </xf>
    <xf numFmtId="0" fontId="14" fillId="0" borderId="0" xfId="0" applyFont="1" applyBorder="1" applyAlignment="1">
      <alignment vertical="top" wrapText="1"/>
    </xf>
    <xf numFmtId="1" fontId="0" fillId="0" borderId="0" xfId="0" applyNumberFormat="1" applyFill="1" applyBorder="1" applyProtection="1"/>
    <xf numFmtId="0" fontId="9" fillId="0" borderId="0" xfId="0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 applyProtection="1">
      <alignment horizontal="center" vertical="center"/>
    </xf>
    <xf numFmtId="1" fontId="9" fillId="0" borderId="0" xfId="0" applyNumberFormat="1" applyFont="1" applyFill="1" applyBorder="1" applyAlignment="1" applyProtection="1">
      <alignment horizontal="center" vertical="center" wrapText="1"/>
    </xf>
    <xf numFmtId="1" fontId="41" fillId="0" borderId="0" xfId="0" applyNumberFormat="1" applyFont="1" applyFill="1" applyBorder="1" applyAlignment="1" applyProtection="1">
      <alignment horizontal="center" vertical="center" wrapText="1"/>
    </xf>
    <xf numFmtId="166" fontId="9" fillId="0" borderId="0" xfId="0" applyNumberFormat="1" applyFont="1" applyFill="1" applyBorder="1"/>
    <xf numFmtId="3" fontId="0" fillId="29" borderId="12" xfId="0" applyNumberFormat="1" applyFill="1" applyBorder="1"/>
    <xf numFmtId="0" fontId="9" fillId="29" borderId="13" xfId="0" applyNumberFormat="1" applyFont="1" applyFill="1" applyBorder="1" applyAlignment="1">
      <alignment horizontal="center" vertical="center" textRotation="90" wrapText="1"/>
    </xf>
    <xf numFmtId="0" fontId="0" fillId="0" borderId="0" xfId="0"/>
    <xf numFmtId="0" fontId="36" fillId="0" borderId="32" xfId="36" applyFont="1" applyBorder="1" applyAlignment="1">
      <alignment horizontal="center"/>
    </xf>
    <xf numFmtId="0" fontId="36" fillId="0" borderId="0" xfId="36" applyFont="1" applyFill="1" applyBorder="1" applyAlignment="1">
      <alignment horizontal="center" vertical="center"/>
    </xf>
    <xf numFmtId="10" fontId="39" fillId="0" borderId="26" xfId="0" applyNumberFormat="1" applyFont="1" applyFill="1" applyBorder="1"/>
    <xf numFmtId="0" fontId="9" fillId="0" borderId="0" xfId="0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13" fillId="0" borderId="0" xfId="35" applyFont="1" applyBorder="1" applyAlignment="1">
      <alignment horizontal="center" vertical="center"/>
    </xf>
    <xf numFmtId="3" fontId="0" fillId="0" borderId="20" xfId="0" applyNumberFormat="1" applyBorder="1"/>
    <xf numFmtId="3" fontId="0" fillId="0" borderId="22" xfId="0" applyNumberFormat="1" applyBorder="1"/>
    <xf numFmtId="3" fontId="0" fillId="25" borderId="22" xfId="0" applyNumberFormat="1" applyFill="1" applyBorder="1"/>
    <xf numFmtId="3" fontId="0" fillId="24" borderId="22" xfId="0" applyNumberFormat="1" applyFill="1" applyBorder="1"/>
    <xf numFmtId="3" fontId="0" fillId="26" borderId="22" xfId="0" applyNumberFormat="1" applyFill="1" applyBorder="1"/>
    <xf numFmtId="3" fontId="0" fillId="29" borderId="22" xfId="0" applyNumberFormat="1" applyFill="1" applyBorder="1"/>
    <xf numFmtId="3" fontId="0" fillId="0" borderId="25" xfId="0" applyNumberFormat="1" applyBorder="1" applyAlignment="1">
      <alignment vertical="center" wrapText="1"/>
    </xf>
    <xf numFmtId="9" fontId="0" fillId="0" borderId="26" xfId="0" applyNumberFormat="1" applyBorder="1" applyAlignment="1">
      <alignment vertical="center"/>
    </xf>
    <xf numFmtId="3" fontId="0" fillId="0" borderId="27" xfId="0" applyNumberFormat="1" applyBorder="1" applyAlignment="1">
      <alignment horizontal="right" vertical="center"/>
    </xf>
    <xf numFmtId="0" fontId="33" fillId="0" borderId="20" xfId="0" applyFont="1" applyFill="1" applyBorder="1" applyAlignment="1" applyProtection="1">
      <alignment horizontal="center" vertical="center" wrapText="1"/>
    </xf>
    <xf numFmtId="1" fontId="39" fillId="0" borderId="14" xfId="0" applyNumberFormat="1" applyFont="1" applyFill="1" applyBorder="1" applyAlignment="1" applyProtection="1">
      <alignment horizontal="center" vertical="center" textRotation="90" wrapText="1"/>
    </xf>
    <xf numFmtId="1" fontId="11" fillId="0" borderId="25" xfId="0" applyNumberFormat="1" applyFont="1" applyFill="1" applyBorder="1" applyAlignment="1" applyProtection="1">
      <alignment horizontal="left" vertical="center" wrapText="1"/>
    </xf>
    <xf numFmtId="10" fontId="39" fillId="0" borderId="26" xfId="0" applyNumberFormat="1" applyFont="1" applyBorder="1" applyAlignment="1">
      <alignment vertical="center"/>
    </xf>
    <xf numFmtId="0" fontId="37" fillId="0" borderId="0" xfId="36" applyFont="1" applyFill="1" applyBorder="1" applyAlignment="1">
      <alignment horizontal="center" vertical="center"/>
    </xf>
    <xf numFmtId="0" fontId="12" fillId="0" borderId="0" xfId="36" applyFont="1" applyFill="1" applyBorder="1"/>
    <xf numFmtId="0" fontId="37" fillId="0" borderId="0" xfId="36" applyFont="1" applyFill="1" applyBorder="1" applyAlignment="1">
      <alignment horizontal="center"/>
    </xf>
    <xf numFmtId="0" fontId="37" fillId="0" borderId="0" xfId="36" applyFont="1" applyFill="1" applyBorder="1" applyAlignment="1">
      <alignment horizontal="center" vertical="center" wrapText="1"/>
    </xf>
    <xf numFmtId="0" fontId="36" fillId="0" borderId="0" xfId="36" applyFont="1" applyFill="1" applyBorder="1"/>
    <xf numFmtId="3" fontId="0" fillId="0" borderId="12" xfId="0" applyNumberFormat="1" applyFill="1" applyBorder="1" applyAlignment="1">
      <alignment horizontal="center" vertical="center"/>
    </xf>
    <xf numFmtId="0" fontId="9" fillId="32" borderId="61" xfId="0" applyFont="1" applyFill="1" applyBorder="1" applyAlignment="1">
      <alignment horizontal="center" vertical="center"/>
    </xf>
    <xf numFmtId="0" fontId="9" fillId="32" borderId="35" xfId="0" applyFont="1" applyFill="1" applyBorder="1" applyAlignment="1">
      <alignment horizontal="center" vertical="center"/>
    </xf>
    <xf numFmtId="0" fontId="9" fillId="32" borderId="68" xfId="0" applyFont="1" applyFill="1" applyBorder="1" applyAlignment="1">
      <alignment horizontal="center" vertical="center"/>
    </xf>
    <xf numFmtId="0" fontId="9" fillId="32" borderId="51" xfId="0" applyFont="1" applyFill="1" applyBorder="1" applyAlignment="1">
      <alignment vertical="center" wrapText="1"/>
    </xf>
    <xf numFmtId="1" fontId="36" fillId="0" borderId="0" xfId="36" applyNumberFormat="1" applyFont="1"/>
    <xf numFmtId="10" fontId="14" fillId="0" borderId="0" xfId="35" applyNumberFormat="1"/>
    <xf numFmtId="0" fontId="14" fillId="0" borderId="12" xfId="35" applyBorder="1"/>
    <xf numFmtId="1" fontId="14" fillId="0" borderId="12" xfId="35" applyNumberFormat="1" applyBorder="1"/>
    <xf numFmtId="0" fontId="8" fillId="0" borderId="0" xfId="35" applyFont="1"/>
    <xf numFmtId="3" fontId="8" fillId="0" borderId="12" xfId="0" applyNumberFormat="1" applyFont="1" applyFill="1" applyBorder="1" applyProtection="1"/>
    <xf numFmtId="3" fontId="0" fillId="0" borderId="12" xfId="0" applyNumberFormat="1" applyFill="1" applyBorder="1" applyProtection="1"/>
    <xf numFmtId="0" fontId="9" fillId="0" borderId="20" xfId="0" applyFont="1" applyFill="1" applyBorder="1" applyAlignment="1" applyProtection="1">
      <alignment horizontal="center" vertical="center" wrapText="1"/>
    </xf>
    <xf numFmtId="0" fontId="33" fillId="0" borderId="13" xfId="0" applyFont="1" applyFill="1" applyBorder="1" applyAlignment="1" applyProtection="1">
      <alignment horizontal="center" vertical="center" textRotation="90" wrapText="1"/>
    </xf>
    <xf numFmtId="1" fontId="33" fillId="0" borderId="13" xfId="0" applyNumberFormat="1" applyFont="1" applyFill="1" applyBorder="1" applyAlignment="1" applyProtection="1">
      <alignment horizontal="center" vertical="center" textRotation="90" wrapText="1"/>
    </xf>
    <xf numFmtId="1" fontId="11" fillId="0" borderId="14" xfId="0" applyNumberFormat="1" applyFont="1" applyFill="1" applyBorder="1" applyAlignment="1" applyProtection="1">
      <alignment horizontal="center" vertical="center" wrapText="1"/>
    </xf>
    <xf numFmtId="0" fontId="0" fillId="0" borderId="22" xfId="0" applyBorder="1"/>
    <xf numFmtId="10" fontId="11" fillId="0" borderId="23" xfId="0" applyNumberFormat="1" applyFont="1" applyBorder="1" applyAlignment="1">
      <alignment horizontal="center" vertical="center"/>
    </xf>
    <xf numFmtId="10" fontId="39" fillId="0" borderId="23" xfId="0" applyNumberFormat="1" applyFont="1" applyBorder="1"/>
    <xf numFmtId="10" fontId="39" fillId="0" borderId="23" xfId="0" applyNumberFormat="1" applyFont="1" applyBorder="1" applyAlignment="1">
      <alignment vertical="center"/>
    </xf>
    <xf numFmtId="10" fontId="11" fillId="0" borderId="23" xfId="0" applyNumberFormat="1" applyFont="1" applyBorder="1"/>
    <xf numFmtId="10" fontId="11" fillId="0" borderId="26" xfId="0" applyNumberFormat="1" applyFont="1" applyBorder="1" applyAlignment="1">
      <alignment vertical="center"/>
    </xf>
    <xf numFmtId="3" fontId="9" fillId="0" borderId="12" xfId="0" applyNumberFormat="1" applyFont="1" applyFill="1" applyBorder="1" applyAlignment="1">
      <alignment horizontal="center" vertical="center" wrapText="1"/>
    </xf>
    <xf numFmtId="3" fontId="9" fillId="0" borderId="12" xfId="0" applyNumberFormat="1" applyFont="1" applyFill="1" applyBorder="1" applyAlignment="1">
      <alignment horizontal="center" vertical="center"/>
    </xf>
    <xf numFmtId="3" fontId="8" fillId="0" borderId="12" xfId="0" applyNumberFormat="1" applyFont="1" applyBorder="1"/>
    <xf numFmtId="0" fontId="36" fillId="0" borderId="0" xfId="36" applyFont="1" applyAlignment="1"/>
    <xf numFmtId="1" fontId="35" fillId="0" borderId="12" xfId="36" applyNumberFormat="1" applyFont="1" applyBorder="1" applyAlignment="1">
      <alignment horizontal="center"/>
    </xf>
    <xf numFmtId="0" fontId="36" fillId="0" borderId="73" xfId="36" applyFont="1" applyBorder="1" applyAlignment="1">
      <alignment horizontal="center" vertical="center"/>
    </xf>
    <xf numFmtId="0" fontId="35" fillId="0" borderId="72" xfId="36" applyFont="1" applyBorder="1" applyAlignment="1">
      <alignment horizontal="center" vertical="center"/>
    </xf>
    <xf numFmtId="0" fontId="35" fillId="0" borderId="13" xfId="36" applyFont="1" applyBorder="1" applyAlignment="1">
      <alignment horizontal="center"/>
    </xf>
    <xf numFmtId="0" fontId="35" fillId="0" borderId="73" xfId="36" applyFont="1" applyFill="1" applyBorder="1" applyAlignment="1">
      <alignment vertical="center"/>
    </xf>
    <xf numFmtId="0" fontId="8" fillId="0" borderId="0" xfId="48" applyFont="1"/>
    <xf numFmtId="3" fontId="14" fillId="0" borderId="12" xfId="35" applyNumberFormat="1" applyBorder="1"/>
    <xf numFmtId="2" fontId="9" fillId="0" borderId="12" xfId="35" applyNumberFormat="1" applyFont="1" applyBorder="1" applyAlignment="1">
      <alignment horizontal="center"/>
    </xf>
    <xf numFmtId="0" fontId="9" fillId="31" borderId="20" xfId="0" applyFont="1" applyFill="1" applyBorder="1" applyAlignment="1">
      <alignment horizontal="center" vertical="center"/>
    </xf>
    <xf numFmtId="0" fontId="9" fillId="37" borderId="13" xfId="0" applyFont="1" applyFill="1" applyBorder="1" applyAlignment="1">
      <alignment horizontal="center" vertical="center" textRotation="90" wrapText="1"/>
    </xf>
    <xf numFmtId="0" fontId="8" fillId="36" borderId="13" xfId="0" applyFont="1" applyFill="1" applyBorder="1" applyAlignment="1">
      <alignment horizontal="center" vertical="center" textRotation="90" wrapText="1"/>
    </xf>
    <xf numFmtId="0" fontId="9" fillId="36" borderId="13" xfId="0" applyFont="1" applyFill="1" applyBorder="1" applyAlignment="1">
      <alignment horizontal="center" vertical="center" textRotation="90" wrapText="1"/>
    </xf>
    <xf numFmtId="0" fontId="8" fillId="32" borderId="13" xfId="35" applyFont="1" applyFill="1" applyBorder="1" applyAlignment="1">
      <alignment vertical="center" textRotation="90" wrapText="1"/>
    </xf>
    <xf numFmtId="0" fontId="9" fillId="28" borderId="13" xfId="0" applyFont="1" applyFill="1" applyBorder="1" applyAlignment="1">
      <alignment vertical="center" textRotation="90" wrapText="1"/>
    </xf>
    <xf numFmtId="0" fontId="8" fillId="33" borderId="14" xfId="35" applyFont="1" applyFill="1" applyBorder="1" applyAlignment="1">
      <alignment vertical="center" textRotation="90" wrapText="1"/>
    </xf>
    <xf numFmtId="10" fontId="14" fillId="0" borderId="23" xfId="35" applyNumberFormat="1" applyBorder="1"/>
    <xf numFmtId="0" fontId="14" fillId="0" borderId="0" xfId="35" applyFill="1"/>
    <xf numFmtId="9" fontId="0" fillId="0" borderId="0" xfId="0" applyNumberFormat="1" applyFill="1" applyBorder="1"/>
    <xf numFmtId="0" fontId="47" fillId="0" borderId="0" xfId="0" applyFont="1" applyFill="1" applyBorder="1"/>
    <xf numFmtId="3" fontId="44" fillId="0" borderId="12" xfId="0" applyNumberFormat="1" applyFont="1" applyBorder="1"/>
    <xf numFmtId="0" fontId="34" fillId="0" borderId="22" xfId="0" applyFont="1" applyBorder="1"/>
    <xf numFmtId="0" fontId="34" fillId="0" borderId="22" xfId="0" applyFont="1" applyFill="1" applyBorder="1"/>
    <xf numFmtId="2" fontId="36" fillId="0" borderId="0" xfId="36" applyNumberFormat="1" applyFont="1" applyAlignment="1"/>
    <xf numFmtId="3" fontId="0" fillId="0" borderId="0" xfId="0" applyNumberFormat="1" applyFill="1"/>
    <xf numFmtId="10" fontId="0" fillId="0" borderId="0" xfId="0" applyNumberFormat="1" applyFill="1"/>
    <xf numFmtId="3" fontId="8" fillId="0" borderId="22" xfId="0" applyNumberFormat="1" applyFont="1" applyBorder="1"/>
    <xf numFmtId="3" fontId="8" fillId="27" borderId="22" xfId="0" applyNumberFormat="1" applyFont="1" applyFill="1" applyBorder="1"/>
    <xf numFmtId="0" fontId="8" fillId="0" borderId="16" xfId="48" applyFont="1" applyFill="1" applyBorder="1" applyAlignment="1">
      <alignment horizontal="center" vertical="center" wrapText="1"/>
    </xf>
    <xf numFmtId="3" fontId="9" fillId="38" borderId="12" xfId="0" applyNumberFormat="1" applyFont="1" applyFill="1" applyBorder="1" applyAlignment="1">
      <alignment horizontal="center" vertical="center"/>
    </xf>
    <xf numFmtId="3" fontId="0" fillId="38" borderId="12" xfId="0" applyNumberFormat="1" applyFill="1" applyBorder="1" applyAlignment="1">
      <alignment horizontal="center" vertical="center"/>
    </xf>
    <xf numFmtId="0" fontId="8" fillId="0" borderId="0" xfId="48" applyFont="1" applyAlignment="1">
      <alignment horizontal="center"/>
    </xf>
    <xf numFmtId="0" fontId="9" fillId="0" borderId="0" xfId="48" applyFont="1"/>
    <xf numFmtId="0" fontId="8" fillId="0" borderId="10" xfId="48" applyFont="1" applyFill="1" applyBorder="1" applyAlignment="1">
      <alignment horizontal="center" vertical="center" wrapText="1"/>
    </xf>
    <xf numFmtId="0" fontId="9" fillId="0" borderId="17" xfId="48" applyFont="1" applyFill="1" applyBorder="1" applyAlignment="1">
      <alignment horizontal="center" vertical="center" wrapText="1"/>
    </xf>
    <xf numFmtId="0" fontId="8" fillId="0" borderId="15" xfId="48" applyFont="1" applyFill="1" applyBorder="1" applyAlignment="1">
      <alignment horizontal="center" vertical="center" wrapText="1"/>
    </xf>
    <xf numFmtId="0" fontId="10" fillId="0" borderId="18" xfId="48" applyFont="1" applyFill="1" applyBorder="1" applyAlignment="1">
      <alignment horizontal="center" vertical="center" wrapText="1"/>
    </xf>
    <xf numFmtId="3" fontId="9" fillId="0" borderId="20" xfId="48" applyNumberFormat="1" applyFont="1" applyFill="1" applyBorder="1" applyAlignment="1">
      <alignment horizontal="center" vertical="center" wrapText="1"/>
    </xf>
    <xf numFmtId="3" fontId="9" fillId="0" borderId="13" xfId="48" applyNumberFormat="1" applyFont="1" applyFill="1" applyBorder="1" applyAlignment="1">
      <alignment horizontal="center" vertical="center" wrapText="1"/>
    </xf>
    <xf numFmtId="3" fontId="9" fillId="0" borderId="14" xfId="48" applyNumberFormat="1" applyFont="1" applyFill="1" applyBorder="1" applyAlignment="1">
      <alignment horizontal="center" vertical="center" wrapText="1"/>
    </xf>
    <xf numFmtId="3" fontId="9" fillId="0" borderId="44" xfId="48" applyNumberFormat="1" applyFont="1" applyFill="1" applyBorder="1" applyAlignment="1">
      <alignment horizontal="center" vertical="center" wrapText="1"/>
    </xf>
    <xf numFmtId="0" fontId="8" fillId="0" borderId="21" xfId="48" applyFont="1" applyFill="1" applyBorder="1" applyAlignment="1">
      <alignment vertical="center" wrapText="1"/>
    </xf>
    <xf numFmtId="3" fontId="8" fillId="0" borderId="22" xfId="48" applyNumberFormat="1" applyFont="1" applyFill="1" applyBorder="1" applyAlignment="1">
      <alignment horizontal="center" vertical="center" wrapText="1"/>
    </xf>
    <xf numFmtId="3" fontId="8" fillId="0" borderId="12" xfId="48" applyNumberFormat="1" applyFont="1" applyFill="1" applyBorder="1" applyAlignment="1">
      <alignment horizontal="center" vertical="center" wrapText="1"/>
    </xf>
    <xf numFmtId="3" fontId="9" fillId="0" borderId="23" xfId="48" applyNumberFormat="1" applyFont="1" applyFill="1" applyBorder="1" applyAlignment="1">
      <alignment horizontal="center" vertical="center" wrapText="1"/>
    </xf>
    <xf numFmtId="3" fontId="8" fillId="0" borderId="53" xfId="48" applyNumberFormat="1" applyFont="1" applyFill="1" applyBorder="1" applyAlignment="1">
      <alignment horizontal="center" vertical="center" wrapText="1"/>
    </xf>
    <xf numFmtId="3" fontId="9" fillId="0" borderId="12" xfId="48" applyNumberFormat="1" applyFont="1" applyFill="1" applyBorder="1" applyAlignment="1">
      <alignment horizontal="center" vertical="center" wrapText="1"/>
    </xf>
    <xf numFmtId="0" fontId="8" fillId="0" borderId="24" xfId="48" applyFont="1" applyFill="1" applyBorder="1" applyAlignment="1">
      <alignment vertical="center" wrapText="1"/>
    </xf>
    <xf numFmtId="3" fontId="8" fillId="0" borderId="25" xfId="48" applyNumberFormat="1" applyFont="1" applyFill="1" applyBorder="1" applyAlignment="1">
      <alignment horizontal="center" vertical="center" wrapText="1"/>
    </xf>
    <xf numFmtId="3" fontId="8" fillId="0" borderId="26" xfId="48" applyNumberFormat="1" applyFont="1" applyFill="1" applyBorder="1" applyAlignment="1">
      <alignment horizontal="center" vertical="center" wrapText="1"/>
    </xf>
    <xf numFmtId="3" fontId="9" fillId="0" borderId="27" xfId="48" applyNumberFormat="1" applyFont="1" applyFill="1" applyBorder="1" applyAlignment="1">
      <alignment horizontal="center" vertical="center" wrapText="1"/>
    </xf>
    <xf numFmtId="3" fontId="8" fillId="0" borderId="57" xfId="48" applyNumberFormat="1" applyFont="1" applyFill="1" applyBorder="1" applyAlignment="1">
      <alignment horizontal="center" vertical="center" wrapText="1"/>
    </xf>
    <xf numFmtId="3" fontId="9" fillId="0" borderId="26" xfId="48" applyNumberFormat="1" applyFont="1" applyFill="1" applyBorder="1" applyAlignment="1">
      <alignment horizontal="center" vertical="center" wrapText="1"/>
    </xf>
    <xf numFmtId="3" fontId="8" fillId="0" borderId="20" xfId="48" applyNumberFormat="1" applyFont="1" applyFill="1" applyBorder="1" applyAlignment="1">
      <alignment horizontal="center" vertical="center" wrapText="1"/>
    </xf>
    <xf numFmtId="3" fontId="8" fillId="0" borderId="13" xfId="48" applyNumberFormat="1" applyFont="1" applyFill="1" applyBorder="1" applyAlignment="1">
      <alignment horizontal="center" vertical="center" wrapText="1"/>
    </xf>
    <xf numFmtId="3" fontId="8" fillId="0" borderId="44" xfId="48" applyNumberFormat="1" applyFont="1" applyFill="1" applyBorder="1" applyAlignment="1">
      <alignment horizontal="center" vertical="center" wrapText="1"/>
    </xf>
    <xf numFmtId="0" fontId="42" fillId="0" borderId="0" xfId="48" applyFont="1"/>
    <xf numFmtId="0" fontId="9" fillId="0" borderId="0" xfId="48" applyFont="1" applyBorder="1" applyAlignment="1">
      <alignment vertical="top"/>
    </xf>
    <xf numFmtId="0" fontId="9" fillId="0" borderId="0" xfId="48" applyFont="1" applyBorder="1" applyAlignment="1">
      <alignment horizontal="center" vertical="top"/>
    </xf>
    <xf numFmtId="0" fontId="8" fillId="0" borderId="0" xfId="48" applyFont="1" applyBorder="1" applyAlignment="1">
      <alignment horizontal="left" vertical="top"/>
    </xf>
    <xf numFmtId="0" fontId="9" fillId="0" borderId="0" xfId="48" applyFont="1" applyBorder="1" applyAlignment="1">
      <alignment horizontal="left" vertical="top"/>
    </xf>
    <xf numFmtId="3" fontId="9" fillId="0" borderId="0" xfId="48" applyNumberFormat="1" applyFont="1" applyBorder="1" applyAlignment="1">
      <alignment horizontal="left" vertical="top"/>
    </xf>
    <xf numFmtId="0" fontId="8" fillId="0" borderId="0" xfId="48" applyFont="1" applyBorder="1"/>
    <xf numFmtId="0" fontId="9" fillId="0" borderId="0" xfId="48" applyFont="1" applyBorder="1"/>
    <xf numFmtId="0" fontId="8" fillId="0" borderId="0" xfId="48"/>
    <xf numFmtId="0" fontId="8" fillId="0" borderId="15" xfId="48" applyBorder="1"/>
    <xf numFmtId="0" fontId="9" fillId="0" borderId="68" xfId="48" applyFont="1" applyBorder="1" applyAlignment="1">
      <alignment horizontal="center" vertical="top" wrapText="1"/>
    </xf>
    <xf numFmtId="0" fontId="9" fillId="0" borderId="36" xfId="48" applyFont="1" applyFill="1" applyBorder="1" applyAlignment="1">
      <alignment horizontal="center" vertical="top" wrapText="1"/>
    </xf>
    <xf numFmtId="0" fontId="9" fillId="0" borderId="61" xfId="48" applyFont="1" applyBorder="1" applyAlignment="1">
      <alignment horizontal="center" vertical="top" wrapText="1"/>
    </xf>
    <xf numFmtId="0" fontId="8" fillId="0" borderId="19" xfId="48" applyFill="1" applyBorder="1" applyAlignment="1">
      <alignment vertical="center" wrapText="1"/>
    </xf>
    <xf numFmtId="0" fontId="8" fillId="0" borderId="49" xfId="48" applyBorder="1" applyAlignment="1">
      <alignment horizontal="center" vertical="center" wrapText="1"/>
    </xf>
    <xf numFmtId="3" fontId="8" fillId="0" borderId="29" xfId="48" applyNumberFormat="1" applyBorder="1" applyAlignment="1">
      <alignment horizontal="center" vertical="center" wrapText="1"/>
    </xf>
    <xf numFmtId="0" fontId="10" fillId="0" borderId="30" xfId="48" applyFont="1" applyBorder="1" applyAlignment="1">
      <alignment vertical="center" wrapText="1"/>
    </xf>
    <xf numFmtId="0" fontId="8" fillId="0" borderId="21" xfId="48" applyFill="1" applyBorder="1"/>
    <xf numFmtId="0" fontId="8" fillId="0" borderId="53" xfId="48" applyBorder="1" applyAlignment="1">
      <alignment horizontal="center" vertical="center" wrapText="1"/>
    </xf>
    <xf numFmtId="3" fontId="8" fillId="0" borderId="12" xfId="48" applyNumberFormat="1" applyBorder="1" applyAlignment="1">
      <alignment horizontal="center" vertical="center" wrapText="1"/>
    </xf>
    <xf numFmtId="0" fontId="10" fillId="0" borderId="23" xfId="48" applyFont="1" applyBorder="1" applyAlignment="1">
      <alignment vertical="center" wrapText="1"/>
    </xf>
    <xf numFmtId="0" fontId="10" fillId="0" borderId="23" xfId="48" applyFont="1" applyBorder="1" applyAlignment="1">
      <alignment horizontal="left" vertical="top" wrapText="1"/>
    </xf>
    <xf numFmtId="0" fontId="8" fillId="0" borderId="53" xfId="48" applyFill="1" applyBorder="1" applyAlignment="1">
      <alignment horizontal="center" vertical="center" wrapText="1"/>
    </xf>
    <xf numFmtId="3" fontId="8" fillId="0" borderId="12" xfId="48" applyNumberFormat="1" applyFill="1" applyBorder="1" applyAlignment="1">
      <alignment horizontal="center" vertical="center" wrapText="1"/>
    </xf>
    <xf numFmtId="1" fontId="8" fillId="0" borderId="12" xfId="48" applyNumberFormat="1" applyFill="1" applyBorder="1" applyAlignment="1">
      <alignment horizontal="center" vertical="center" wrapText="1"/>
    </xf>
    <xf numFmtId="0" fontId="10" fillId="0" borderId="23" xfId="48" applyFont="1" applyFill="1" applyBorder="1" applyAlignment="1">
      <alignment vertical="center" wrapText="1"/>
    </xf>
    <xf numFmtId="0" fontId="8" fillId="0" borderId="24" xfId="48" applyFill="1" applyBorder="1"/>
    <xf numFmtId="0" fontId="8" fillId="0" borderId="57" xfId="48" applyBorder="1" applyAlignment="1">
      <alignment horizontal="center" vertical="center" wrapText="1"/>
    </xf>
    <xf numFmtId="3" fontId="8" fillId="0" borderId="26" xfId="48" applyNumberFormat="1" applyBorder="1" applyAlignment="1">
      <alignment horizontal="center" vertical="center" wrapText="1"/>
    </xf>
    <xf numFmtId="0" fontId="8" fillId="0" borderId="27" xfId="48" applyBorder="1" applyAlignment="1">
      <alignment vertical="center" wrapText="1"/>
    </xf>
    <xf numFmtId="3" fontId="8" fillId="0" borderId="71" xfId="48" applyNumberFormat="1" applyBorder="1" applyAlignment="1">
      <alignment horizontal="center" wrapText="1"/>
    </xf>
    <xf numFmtId="0" fontId="8" fillId="0" borderId="0" xfId="48" applyBorder="1" applyAlignment="1">
      <alignment vertical="top" wrapText="1"/>
    </xf>
    <xf numFmtId="0" fontId="8" fillId="0" borderId="0" xfId="48" applyBorder="1" applyAlignment="1">
      <alignment vertical="top"/>
    </xf>
    <xf numFmtId="3" fontId="9" fillId="0" borderId="60" xfId="48" applyNumberFormat="1" applyFont="1" applyBorder="1" applyAlignment="1">
      <alignment horizontal="center" vertical="top"/>
    </xf>
    <xf numFmtId="3" fontId="8" fillId="0" borderId="0" xfId="48" applyNumberFormat="1"/>
    <xf numFmtId="0" fontId="13" fillId="0" borderId="0" xfId="35" applyFont="1" applyBorder="1" applyAlignment="1">
      <alignment horizontal="center" vertical="center"/>
    </xf>
    <xf numFmtId="1" fontId="8" fillId="0" borderId="49" xfId="48" applyNumberFormat="1" applyBorder="1" applyAlignment="1">
      <alignment horizontal="center" vertical="center"/>
    </xf>
    <xf numFmtId="4" fontId="8" fillId="0" borderId="30" xfId="48" applyNumberFormat="1" applyBorder="1" applyAlignment="1">
      <alignment horizontal="center" vertical="center"/>
    </xf>
    <xf numFmtId="1" fontId="8" fillId="0" borderId="53" xfId="48" applyNumberFormat="1" applyBorder="1" applyAlignment="1">
      <alignment horizontal="center" vertical="center"/>
    </xf>
    <xf numFmtId="4" fontId="8" fillId="0" borderId="23" xfId="48" applyNumberFormat="1" applyBorder="1" applyAlignment="1">
      <alignment horizontal="center" vertical="center"/>
    </xf>
    <xf numFmtId="1" fontId="8" fillId="0" borderId="57" xfId="48" applyNumberFormat="1" applyBorder="1" applyAlignment="1">
      <alignment horizontal="center" vertical="center"/>
    </xf>
    <xf numFmtId="4" fontId="8" fillId="0" borderId="27" xfId="48" applyNumberFormat="1" applyBorder="1" applyAlignment="1">
      <alignment horizontal="center" vertical="center"/>
    </xf>
    <xf numFmtId="0" fontId="9" fillId="0" borderId="0" xfId="35" applyFont="1" applyFill="1" applyBorder="1"/>
    <xf numFmtId="3" fontId="9" fillId="0" borderId="0" xfId="35" applyNumberFormat="1" applyFont="1" applyFill="1" applyBorder="1"/>
    <xf numFmtId="3" fontId="14" fillId="0" borderId="0" xfId="35" applyNumberFormat="1" applyFill="1" applyBorder="1"/>
    <xf numFmtId="9" fontId="9" fillId="0" borderId="0" xfId="35" applyNumberFormat="1" applyFont="1" applyFill="1" applyBorder="1"/>
    <xf numFmtId="0" fontId="14" fillId="0" borderId="0" xfId="35" applyBorder="1"/>
    <xf numFmtId="0" fontId="34" fillId="0" borderId="22" xfId="0" applyFont="1" applyBorder="1" applyAlignment="1">
      <alignment wrapText="1"/>
    </xf>
    <xf numFmtId="0" fontId="34" fillId="0" borderId="22" xfId="0" applyFont="1" applyBorder="1" applyAlignment="1">
      <alignment horizontal="left" vertical="center" wrapText="1"/>
    </xf>
    <xf numFmtId="0" fontId="48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wrapText="1"/>
    </xf>
    <xf numFmtId="0" fontId="34" fillId="0" borderId="22" xfId="0" applyFont="1" applyFill="1" applyBorder="1" applyAlignment="1">
      <alignment horizontal="left" vertical="center" wrapText="1"/>
    </xf>
    <xf numFmtId="0" fontId="48" fillId="0" borderId="22" xfId="0" applyFont="1" applyFill="1" applyBorder="1" applyAlignment="1">
      <alignment horizontal="left" vertical="center" wrapText="1"/>
    </xf>
    <xf numFmtId="0" fontId="49" fillId="0" borderId="22" xfId="0" applyFont="1" applyFill="1" applyBorder="1" applyAlignment="1">
      <alignment horizontal="left" vertical="center" wrapText="1"/>
    </xf>
    <xf numFmtId="0" fontId="33" fillId="0" borderId="25" xfId="0" applyFont="1" applyBorder="1" applyAlignment="1">
      <alignment wrapText="1"/>
    </xf>
    <xf numFmtId="3" fontId="9" fillId="37" borderId="26" xfId="35" applyNumberFormat="1" applyFont="1" applyFill="1" applyBorder="1"/>
    <xf numFmtId="3" fontId="9" fillId="36" borderId="26" xfId="35" applyNumberFormat="1" applyFont="1" applyFill="1" applyBorder="1"/>
    <xf numFmtId="2" fontId="9" fillId="35" borderId="26" xfId="35" applyNumberFormat="1" applyFont="1" applyFill="1" applyBorder="1" applyAlignment="1">
      <alignment horizontal="center"/>
    </xf>
    <xf numFmtId="9" fontId="9" fillId="33" borderId="27" xfId="35" applyNumberFormat="1" applyFont="1" applyFill="1" applyBorder="1"/>
    <xf numFmtId="3" fontId="9" fillId="32" borderId="26" xfId="35" applyNumberFormat="1" applyFont="1" applyFill="1" applyBorder="1"/>
    <xf numFmtId="3" fontId="9" fillId="41" borderId="26" xfId="35" applyNumberFormat="1" applyFont="1" applyFill="1" applyBorder="1"/>
    <xf numFmtId="1" fontId="33" fillId="0" borderId="12" xfId="0" applyNumberFormat="1" applyFont="1" applyFill="1" applyBorder="1" applyAlignment="1" applyProtection="1">
      <alignment horizontal="center" vertical="center" textRotation="90" wrapText="1"/>
    </xf>
    <xf numFmtId="3" fontId="8" fillId="0" borderId="49" xfId="0" applyNumberFormat="1" applyFont="1" applyBorder="1"/>
    <xf numFmtId="3" fontId="8" fillId="0" borderId="29" xfId="0" applyNumberFormat="1" applyFont="1" applyBorder="1"/>
    <xf numFmtId="3" fontId="8" fillId="0" borderId="53" xfId="0" applyNumberFormat="1" applyFont="1" applyBorder="1"/>
    <xf numFmtId="0" fontId="8" fillId="0" borderId="53" xfId="0" applyFont="1" applyBorder="1"/>
    <xf numFmtId="3" fontId="8" fillId="38" borderId="53" xfId="0" applyNumberFormat="1" applyFont="1" applyFill="1" applyBorder="1"/>
    <xf numFmtId="3" fontId="8" fillId="38" borderId="12" xfId="0" applyNumberFormat="1" applyFont="1" applyFill="1" applyBorder="1"/>
    <xf numFmtId="3" fontId="8" fillId="38" borderId="26" xfId="0" applyNumberFormat="1" applyFont="1" applyFill="1" applyBorder="1"/>
    <xf numFmtId="3" fontId="8" fillId="38" borderId="57" xfId="0" applyNumberFormat="1" applyFont="1" applyFill="1" applyBorder="1"/>
    <xf numFmtId="3" fontId="43" fillId="43" borderId="34" xfId="0" applyNumberFormat="1" applyFont="1" applyFill="1" applyBorder="1" applyAlignment="1">
      <alignment vertical="center"/>
    </xf>
    <xf numFmtId="3" fontId="43" fillId="43" borderId="68" xfId="0" applyNumberFormat="1" applyFont="1" applyFill="1" applyBorder="1" applyAlignment="1">
      <alignment vertical="center"/>
    </xf>
    <xf numFmtId="3" fontId="43" fillId="45" borderId="68" xfId="0" applyNumberFormat="1" applyFont="1" applyFill="1" applyBorder="1" applyAlignment="1">
      <alignment vertical="center"/>
    </xf>
    <xf numFmtId="3" fontId="43" fillId="46" borderId="68" xfId="0" applyNumberFormat="1" applyFont="1" applyFill="1" applyBorder="1" applyAlignment="1">
      <alignment vertical="center"/>
    </xf>
    <xf numFmtId="3" fontId="43" fillId="47" borderId="68" xfId="0" applyNumberFormat="1" applyFont="1" applyFill="1" applyBorder="1" applyAlignment="1">
      <alignment vertical="center"/>
    </xf>
    <xf numFmtId="3" fontId="43" fillId="42" borderId="68" xfId="0" applyNumberFormat="1" applyFont="1" applyFill="1" applyBorder="1" applyAlignment="1">
      <alignment vertical="center"/>
    </xf>
    <xf numFmtId="3" fontId="43" fillId="42" borderId="59" xfId="0" applyNumberFormat="1" applyFont="1" applyFill="1" applyBorder="1" applyAlignment="1">
      <alignment vertical="center"/>
    </xf>
    <xf numFmtId="0" fontId="51" fillId="0" borderId="57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 wrapText="1"/>
    </xf>
    <xf numFmtId="0" fontId="52" fillId="0" borderId="26" xfId="0" applyFont="1" applyBorder="1" applyAlignment="1">
      <alignment horizontal="center" vertical="center" wrapText="1"/>
    </xf>
    <xf numFmtId="0" fontId="52" fillId="0" borderId="27" xfId="0" applyFont="1" applyBorder="1" applyAlignment="1">
      <alignment horizontal="center" vertical="center" wrapText="1"/>
    </xf>
    <xf numFmtId="0" fontId="8" fillId="0" borderId="0" xfId="35" applyFont="1" applyAlignment="1">
      <alignment vertical="center"/>
    </xf>
    <xf numFmtId="0" fontId="33" fillId="38" borderId="13" xfId="0" applyNumberFormat="1" applyFont="1" applyFill="1" applyBorder="1" applyAlignment="1">
      <alignment horizontal="center" vertical="center" textRotation="90" wrapText="1"/>
    </xf>
    <xf numFmtId="0" fontId="0" fillId="38" borderId="12" xfId="0" applyFill="1" applyBorder="1"/>
    <xf numFmtId="3" fontId="0" fillId="38" borderId="12" xfId="0" applyNumberFormat="1" applyFill="1" applyBorder="1"/>
    <xf numFmtId="10" fontId="39" fillId="38" borderId="26" xfId="0" applyNumberFormat="1" applyFont="1" applyFill="1" applyBorder="1" applyAlignment="1">
      <alignment vertical="center"/>
    </xf>
    <xf numFmtId="0" fontId="9" fillId="38" borderId="13" xfId="0" applyNumberFormat="1" applyFont="1" applyFill="1" applyBorder="1" applyAlignment="1">
      <alignment horizontal="center" vertical="center" textRotation="90" wrapText="1"/>
    </xf>
    <xf numFmtId="1" fontId="33" fillId="38" borderId="13" xfId="0" applyNumberFormat="1" applyFont="1" applyFill="1" applyBorder="1" applyAlignment="1" applyProtection="1">
      <alignment horizontal="center" vertical="center" textRotation="90" wrapText="1"/>
    </xf>
    <xf numFmtId="3" fontId="0" fillId="38" borderId="12" xfId="0" applyNumberFormat="1" applyFill="1" applyBorder="1" applyProtection="1"/>
    <xf numFmtId="0" fontId="44" fillId="0" borderId="51" xfId="0" applyFont="1" applyBorder="1" applyAlignment="1">
      <alignment vertical="center"/>
    </xf>
    <xf numFmtId="3" fontId="44" fillId="43" borderId="34" xfId="0" applyNumberFormat="1" applyFont="1" applyFill="1" applyBorder="1" applyAlignment="1">
      <alignment vertical="center"/>
    </xf>
    <xf numFmtId="3" fontId="44" fillId="43" borderId="68" xfId="0" applyNumberFormat="1" applyFont="1" applyFill="1" applyBorder="1" applyAlignment="1">
      <alignment vertical="center"/>
    </xf>
    <xf numFmtId="3" fontId="44" fillId="45" borderId="68" xfId="0" applyNumberFormat="1" applyFont="1" applyFill="1" applyBorder="1" applyAlignment="1">
      <alignment vertical="center"/>
    </xf>
    <xf numFmtId="3" fontId="44" fillId="46" borderId="68" xfId="0" applyNumberFormat="1" applyFont="1" applyFill="1" applyBorder="1" applyAlignment="1">
      <alignment vertical="center"/>
    </xf>
    <xf numFmtId="3" fontId="44" fillId="47" borderId="68" xfId="0" applyNumberFormat="1" applyFont="1" applyFill="1" applyBorder="1" applyAlignment="1">
      <alignment vertical="center"/>
    </xf>
    <xf numFmtId="3" fontId="44" fillId="42" borderId="59" xfId="0" applyNumberFormat="1" applyFont="1" applyFill="1" applyBorder="1" applyAlignment="1">
      <alignment vertical="center"/>
    </xf>
    <xf numFmtId="3" fontId="44" fillId="42" borderId="68" xfId="0" applyNumberFormat="1" applyFont="1" applyFill="1" applyBorder="1" applyAlignment="1">
      <alignment horizontal="right" vertical="center"/>
    </xf>
    <xf numFmtId="3" fontId="9" fillId="38" borderId="12" xfId="0" applyNumberFormat="1" applyFont="1" applyFill="1" applyBorder="1"/>
    <xf numFmtId="9" fontId="0" fillId="38" borderId="26" xfId="0" applyNumberFormat="1" applyFill="1" applyBorder="1" applyAlignment="1">
      <alignment vertical="center"/>
    </xf>
    <xf numFmtId="3" fontId="9" fillId="0" borderId="22" xfId="0" applyNumberFormat="1" applyFont="1" applyFill="1" applyBorder="1"/>
    <xf numFmtId="0" fontId="8" fillId="30" borderId="21" xfId="48" applyFont="1" applyFill="1" applyBorder="1"/>
    <xf numFmtId="0" fontId="9" fillId="0" borderId="12" xfId="0" applyFont="1" applyFill="1" applyBorder="1" applyAlignment="1">
      <alignment horizontal="center" vertical="center" wrapText="1"/>
    </xf>
    <xf numFmtId="0" fontId="13" fillId="0" borderId="0" xfId="35" applyFont="1" applyBorder="1" applyAlignment="1">
      <alignment horizontal="center" vertical="center"/>
    </xf>
    <xf numFmtId="0" fontId="9" fillId="0" borderId="0" xfId="48" applyFont="1" applyFill="1"/>
    <xf numFmtId="0" fontId="36" fillId="0" borderId="0" xfId="36" applyFont="1" applyFill="1"/>
    <xf numFmtId="0" fontId="36" fillId="0" borderId="0" xfId="36" applyFont="1" applyFill="1" applyAlignment="1"/>
    <xf numFmtId="0" fontId="35" fillId="0" borderId="13" xfId="36" applyFont="1" applyFill="1" applyBorder="1"/>
    <xf numFmtId="0" fontId="36" fillId="0" borderId="54" xfId="36" applyFont="1" applyBorder="1" applyAlignment="1">
      <alignment horizontal="center" vertical="center"/>
    </xf>
    <xf numFmtId="0" fontId="35" fillId="0" borderId="26" xfId="36" applyFont="1" applyFill="1" applyBorder="1"/>
    <xf numFmtId="0" fontId="36" fillId="0" borderId="45" xfId="36" applyFont="1" applyBorder="1" applyAlignment="1">
      <alignment horizontal="center" vertical="center"/>
    </xf>
    <xf numFmtId="0" fontId="36" fillId="38" borderId="13" xfId="36" applyFont="1" applyFill="1" applyBorder="1" applyAlignment="1">
      <alignment horizontal="center"/>
    </xf>
    <xf numFmtId="0" fontId="36" fillId="38" borderId="54" xfId="36" applyFont="1" applyFill="1" applyBorder="1" applyAlignment="1">
      <alignment horizontal="center" vertical="center"/>
    </xf>
    <xf numFmtId="0" fontId="35" fillId="0" borderId="32" xfId="36" applyFont="1" applyFill="1" applyBorder="1"/>
    <xf numFmtId="0" fontId="36" fillId="38" borderId="32" xfId="36" applyFont="1" applyFill="1" applyBorder="1" applyAlignment="1">
      <alignment horizontal="center"/>
    </xf>
    <xf numFmtId="0" fontId="36" fillId="38" borderId="39" xfId="36" applyFont="1" applyFill="1" applyBorder="1" applyAlignment="1">
      <alignment horizontal="center" vertical="center"/>
    </xf>
    <xf numFmtId="0" fontId="8" fillId="0" borderId="13" xfId="36" applyFont="1" applyFill="1" applyBorder="1" applyAlignment="1">
      <alignment horizontal="left" vertical="center"/>
    </xf>
    <xf numFmtId="0" fontId="35" fillId="0" borderId="12" xfId="36" applyFont="1" applyFill="1" applyBorder="1"/>
    <xf numFmtId="0" fontId="36" fillId="0" borderId="39" xfId="36" applyFont="1" applyBorder="1" applyAlignment="1">
      <alignment horizontal="center" vertical="center"/>
    </xf>
    <xf numFmtId="0" fontId="36" fillId="0" borderId="58" xfId="36" applyFont="1" applyBorder="1" applyAlignment="1">
      <alignment horizontal="center" vertical="center"/>
    </xf>
    <xf numFmtId="1" fontId="37" fillId="0" borderId="0" xfId="36" applyNumberFormat="1" applyFont="1" applyFill="1" applyBorder="1" applyAlignment="1">
      <alignment horizontal="center" vertical="center" wrapText="1"/>
    </xf>
    <xf numFmtId="0" fontId="9" fillId="0" borderId="12" xfId="35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2" xfId="35" applyFont="1" applyFill="1" applyBorder="1" applyAlignment="1">
      <alignment horizontal="center" vertical="center"/>
    </xf>
    <xf numFmtId="3" fontId="8" fillId="0" borderId="12" xfId="32" applyNumberFormat="1" applyFont="1" applyFill="1" applyBorder="1" applyAlignment="1" applyProtection="1">
      <alignment horizontal="center" vertical="center" wrapText="1"/>
    </xf>
    <xf numFmtId="0" fontId="8" fillId="0" borderId="0" xfId="35" applyFont="1" applyBorder="1"/>
    <xf numFmtId="0" fontId="9" fillId="0" borderId="34" xfId="48" applyFont="1" applyBorder="1" applyAlignment="1">
      <alignment horizontal="center" vertical="top" wrapText="1"/>
    </xf>
    <xf numFmtId="0" fontId="9" fillId="0" borderId="35" xfId="48" applyFont="1" applyBorder="1" applyAlignment="1">
      <alignment horizontal="center" vertical="top" wrapText="1"/>
    </xf>
    <xf numFmtId="0" fontId="0" fillId="0" borderId="12" xfId="0" applyFill="1" applyBorder="1" applyAlignment="1">
      <alignment vertical="center"/>
    </xf>
    <xf numFmtId="3" fontId="12" fillId="0" borderId="0" xfId="0" applyNumberFormat="1" applyFont="1" applyAlignment="1"/>
    <xf numFmtId="0" fontId="8" fillId="30" borderId="50" xfId="48" applyFont="1" applyFill="1" applyBorder="1" applyAlignment="1">
      <alignment horizontal="center" vertical="center"/>
    </xf>
    <xf numFmtId="3" fontId="0" fillId="30" borderId="12" xfId="0" applyNumberFormat="1" applyFill="1" applyBorder="1"/>
    <xf numFmtId="0" fontId="8" fillId="30" borderId="21" xfId="48" applyFill="1" applyBorder="1"/>
    <xf numFmtId="1" fontId="8" fillId="30" borderId="53" xfId="48" applyNumberFormat="1" applyFill="1" applyBorder="1" applyAlignment="1">
      <alignment horizontal="center" vertical="center"/>
    </xf>
    <xf numFmtId="4" fontId="8" fillId="30" borderId="23" xfId="48" applyNumberFormat="1" applyFill="1" applyBorder="1" applyAlignment="1">
      <alignment horizontal="center" vertical="center"/>
    </xf>
    <xf numFmtId="0" fontId="8" fillId="30" borderId="53" xfId="48" applyFill="1" applyBorder="1" applyAlignment="1">
      <alignment horizontal="center" vertical="center" wrapText="1"/>
    </xf>
    <xf numFmtId="3" fontId="8" fillId="30" borderId="12" xfId="48" applyNumberFormat="1" applyFill="1" applyBorder="1" applyAlignment="1">
      <alignment horizontal="center" vertical="center" wrapText="1"/>
    </xf>
    <xf numFmtId="10" fontId="39" fillId="30" borderId="26" xfId="0" applyNumberFormat="1" applyFont="1" applyFill="1" applyBorder="1"/>
    <xf numFmtId="0" fontId="8" fillId="0" borderId="12" xfId="48" applyFont="1" applyFill="1" applyBorder="1" applyAlignment="1">
      <alignment horizontal="center" vertical="center" wrapText="1"/>
    </xf>
    <xf numFmtId="10" fontId="11" fillId="38" borderId="26" xfId="0" applyNumberFormat="1" applyFont="1" applyFill="1" applyBorder="1" applyAlignment="1">
      <alignment vertical="center"/>
    </xf>
    <xf numFmtId="10" fontId="11" fillId="0" borderId="23" xfId="0" applyNumberFormat="1" applyFont="1" applyBorder="1" applyAlignment="1">
      <alignment horizontal="center"/>
    </xf>
    <xf numFmtId="0" fontId="42" fillId="0" borderId="0" xfId="0" applyFont="1"/>
    <xf numFmtId="17" fontId="0" fillId="0" borderId="76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17" fontId="45" fillId="38" borderId="50" xfId="0" applyNumberFormat="1" applyFont="1" applyFill="1" applyBorder="1" applyAlignment="1">
      <alignment horizontal="center" vertical="center"/>
    </xf>
    <xf numFmtId="3" fontId="0" fillId="38" borderId="22" xfId="0" applyNumberFormat="1" applyFill="1" applyBorder="1" applyAlignment="1">
      <alignment horizontal="center" vertical="center"/>
    </xf>
    <xf numFmtId="17" fontId="0" fillId="0" borderId="50" xfId="0" applyNumberFormat="1" applyBorder="1" applyAlignment="1">
      <alignment horizontal="center" vertical="center"/>
    </xf>
    <xf numFmtId="0" fontId="45" fillId="38" borderId="77" xfId="0" applyFont="1" applyFill="1" applyBorder="1" applyAlignment="1">
      <alignment horizontal="center" vertical="center"/>
    </xf>
    <xf numFmtId="3" fontId="0" fillId="38" borderId="25" xfId="0" applyNumberFormat="1" applyFill="1" applyBorder="1" applyAlignment="1">
      <alignment horizontal="center" vertical="center"/>
    </xf>
    <xf numFmtId="3" fontId="0" fillId="38" borderId="26" xfId="0" applyNumberFormat="1" applyFill="1" applyBorder="1" applyAlignment="1">
      <alignment horizontal="center" vertical="center"/>
    </xf>
    <xf numFmtId="0" fontId="45" fillId="0" borderId="51" xfId="0" applyFont="1" applyBorder="1" applyAlignment="1">
      <alignment horizontal="center" vertical="center"/>
    </xf>
    <xf numFmtId="0" fontId="9" fillId="0" borderId="20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3" fontId="9" fillId="39" borderId="12" xfId="0" applyNumberFormat="1" applyFont="1" applyFill="1" applyBorder="1" applyAlignment="1">
      <alignment vertical="center"/>
    </xf>
    <xf numFmtId="3" fontId="9" fillId="39" borderId="12" xfId="0" applyNumberFormat="1" applyFont="1" applyFill="1" applyBorder="1" applyAlignment="1">
      <alignment horizontal="center" vertical="center"/>
    </xf>
    <xf numFmtId="3" fontId="9" fillId="39" borderId="12" xfId="0" applyNumberFormat="1" applyFont="1" applyFill="1" applyBorder="1" applyAlignment="1">
      <alignment horizontal="center"/>
    </xf>
    <xf numFmtId="3" fontId="8" fillId="50" borderId="12" xfId="0" applyNumberFormat="1" applyFont="1" applyFill="1" applyBorder="1" applyAlignment="1">
      <alignment vertical="center"/>
    </xf>
    <xf numFmtId="3" fontId="14" fillId="50" borderId="12" xfId="0" applyNumberFormat="1" applyFont="1" applyFill="1" applyBorder="1" applyAlignment="1">
      <alignment horizontal="center"/>
    </xf>
    <xf numFmtId="3" fontId="9" fillId="34" borderId="12" xfId="0" applyNumberFormat="1" applyFont="1" applyFill="1" applyBorder="1" applyAlignment="1">
      <alignment vertical="center"/>
    </xf>
    <xf numFmtId="0" fontId="33" fillId="34" borderId="22" xfId="0" applyFont="1" applyFill="1" applyBorder="1" applyAlignment="1">
      <alignment horizontal="center" vertical="center" wrapText="1"/>
    </xf>
    <xf numFmtId="1" fontId="33" fillId="34" borderId="13" xfId="0" applyNumberFormat="1" applyFont="1" applyFill="1" applyBorder="1" applyAlignment="1" applyProtection="1">
      <alignment horizontal="center" vertical="center" textRotation="90" wrapText="1"/>
    </xf>
    <xf numFmtId="3" fontId="9" fillId="34" borderId="12" xfId="0" applyNumberFormat="1" applyFont="1" applyFill="1" applyBorder="1"/>
    <xf numFmtId="1" fontId="34" fillId="50" borderId="22" xfId="0" applyNumberFormat="1" applyFont="1" applyFill="1" applyBorder="1" applyAlignment="1" applyProtection="1">
      <alignment horizontal="center" vertical="center" wrapText="1"/>
    </xf>
    <xf numFmtId="1" fontId="34" fillId="50" borderId="13" xfId="0" applyNumberFormat="1" applyFont="1" applyFill="1" applyBorder="1" applyAlignment="1" applyProtection="1">
      <alignment horizontal="center" vertical="center" textRotation="90" wrapText="1"/>
    </xf>
    <xf numFmtId="3" fontId="8" fillId="50" borderId="12" xfId="0" applyNumberFormat="1" applyFont="1" applyFill="1" applyBorder="1"/>
    <xf numFmtId="3" fontId="9" fillId="34" borderId="26" xfId="0" applyNumberFormat="1" applyFont="1" applyFill="1" applyBorder="1"/>
    <xf numFmtId="3" fontId="9" fillId="34" borderId="27" xfId="0" applyNumberFormat="1" applyFont="1" applyFill="1" applyBorder="1"/>
    <xf numFmtId="3" fontId="9" fillId="34" borderId="14" xfId="0" applyNumberFormat="1" applyFont="1" applyFill="1" applyBorder="1" applyAlignment="1">
      <alignment horizontal="center" vertical="center"/>
    </xf>
    <xf numFmtId="3" fontId="9" fillId="34" borderId="23" xfId="0" applyNumberFormat="1" applyFont="1" applyFill="1" applyBorder="1"/>
    <xf numFmtId="3" fontId="43" fillId="34" borderId="23" xfId="0" applyNumberFormat="1" applyFont="1" applyFill="1" applyBorder="1"/>
    <xf numFmtId="3" fontId="43" fillId="34" borderId="27" xfId="0" applyNumberFormat="1" applyFont="1" applyFill="1" applyBorder="1"/>
    <xf numFmtId="0" fontId="43" fillId="34" borderId="25" xfId="0" applyFont="1" applyFill="1" applyBorder="1"/>
    <xf numFmtId="3" fontId="43" fillId="34" borderId="26" xfId="0" applyNumberFormat="1" applyFont="1" applyFill="1" applyBorder="1"/>
    <xf numFmtId="0" fontId="9" fillId="34" borderId="12" xfId="0" applyFont="1" applyFill="1" applyBorder="1" applyAlignment="1">
      <alignment vertical="center" wrapText="1"/>
    </xf>
    <xf numFmtId="0" fontId="33" fillId="34" borderId="12" xfId="0" applyFont="1" applyFill="1" applyBorder="1" applyAlignment="1">
      <alignment horizontal="left" vertical="center" wrapText="1"/>
    </xf>
    <xf numFmtId="0" fontId="33" fillId="34" borderId="12" xfId="35" applyFont="1" applyFill="1" applyBorder="1" applyAlignment="1">
      <alignment horizontal="left" vertical="center" wrapText="1"/>
    </xf>
    <xf numFmtId="0" fontId="33" fillId="34" borderId="12" xfId="35" applyFont="1" applyFill="1" applyBorder="1" applyAlignment="1">
      <alignment horizontal="left" vertical="center"/>
    </xf>
    <xf numFmtId="3" fontId="9" fillId="34" borderId="12" xfId="35" applyNumberFormat="1" applyFont="1" applyFill="1" applyBorder="1" applyAlignment="1">
      <alignment horizontal="center" vertical="center"/>
    </xf>
    <xf numFmtId="0" fontId="12" fillId="34" borderId="51" xfId="36" applyFont="1" applyFill="1" applyBorder="1" applyAlignment="1">
      <alignment horizontal="center" vertical="center" wrapText="1"/>
    </xf>
    <xf numFmtId="0" fontId="12" fillId="34" borderId="13" xfId="36" applyFont="1" applyFill="1" applyBorder="1"/>
    <xf numFmtId="1" fontId="37" fillId="34" borderId="54" xfId="36" applyNumberFormat="1" applyFont="1" applyFill="1" applyBorder="1" applyAlignment="1">
      <alignment horizontal="center"/>
    </xf>
    <xf numFmtId="0" fontId="12" fillId="34" borderId="26" xfId="36" applyFont="1" applyFill="1" applyBorder="1"/>
    <xf numFmtId="0" fontId="37" fillId="34" borderId="45" xfId="36" applyFont="1" applyFill="1" applyBorder="1" applyAlignment="1">
      <alignment horizontal="center"/>
    </xf>
    <xf numFmtId="3" fontId="9" fillId="34" borderId="52" xfId="48" applyNumberFormat="1" applyFont="1" applyFill="1" applyBorder="1" applyAlignment="1">
      <alignment horizontal="center" vertical="center"/>
    </xf>
    <xf numFmtId="3" fontId="9" fillId="34" borderId="74" xfId="48" applyNumberFormat="1" applyFont="1" applyFill="1" applyBorder="1" applyAlignment="1">
      <alignment horizontal="center" vertical="center" wrapText="1"/>
    </xf>
    <xf numFmtId="3" fontId="9" fillId="34" borderId="72" xfId="48" applyNumberFormat="1" applyFont="1" applyFill="1" applyBorder="1" applyAlignment="1">
      <alignment horizontal="center" vertical="center" wrapText="1"/>
    </xf>
    <xf numFmtId="3" fontId="9" fillId="34" borderId="70" xfId="48" applyNumberFormat="1" applyFont="1" applyFill="1" applyBorder="1" applyAlignment="1">
      <alignment horizontal="center" vertical="center" wrapText="1"/>
    </xf>
    <xf numFmtId="3" fontId="9" fillId="34" borderId="23" xfId="48" applyNumberFormat="1" applyFont="1" applyFill="1" applyBorder="1" applyAlignment="1">
      <alignment horizontal="center" vertical="center" wrapText="1"/>
    </xf>
    <xf numFmtId="3" fontId="9" fillId="34" borderId="27" xfId="48" applyNumberFormat="1" applyFont="1" applyFill="1" applyBorder="1" applyAlignment="1">
      <alignment horizontal="center" vertical="center" wrapText="1"/>
    </xf>
    <xf numFmtId="0" fontId="9" fillId="34" borderId="67" xfId="48" applyFont="1" applyFill="1" applyBorder="1" applyAlignment="1">
      <alignment horizontal="center" vertical="center" wrapText="1"/>
    </xf>
    <xf numFmtId="3" fontId="9" fillId="34" borderId="14" xfId="48" applyNumberFormat="1" applyFont="1" applyFill="1" applyBorder="1" applyAlignment="1">
      <alignment horizontal="center" vertical="center" wrapText="1"/>
    </xf>
    <xf numFmtId="3" fontId="9" fillId="34" borderId="12" xfId="0" applyNumberFormat="1" applyFont="1" applyFill="1" applyBorder="1" applyAlignment="1">
      <alignment horizontal="center" vertical="center"/>
    </xf>
    <xf numFmtId="0" fontId="9" fillId="34" borderId="22" xfId="0" applyFont="1" applyFill="1" applyBorder="1" applyAlignment="1">
      <alignment vertical="center" wrapText="1"/>
    </xf>
    <xf numFmtId="0" fontId="9" fillId="50" borderId="22" xfId="0" applyFont="1" applyFill="1" applyBorder="1" applyAlignment="1">
      <alignment vertical="center" wrapText="1"/>
    </xf>
    <xf numFmtId="3" fontId="9" fillId="50" borderId="12" xfId="0" applyNumberFormat="1" applyFont="1" applyFill="1" applyBorder="1" applyAlignment="1">
      <alignment horizontal="center" vertical="center"/>
    </xf>
    <xf numFmtId="0" fontId="9" fillId="34" borderId="14" xfId="0" applyNumberFormat="1" applyFont="1" applyFill="1" applyBorder="1" applyAlignment="1">
      <alignment horizontal="center" vertical="center" wrapText="1"/>
    </xf>
    <xf numFmtId="166" fontId="9" fillId="34" borderId="25" xfId="0" applyNumberFormat="1" applyFont="1" applyFill="1" applyBorder="1"/>
    <xf numFmtId="3" fontId="11" fillId="34" borderId="23" xfId="0" applyNumberFormat="1" applyFont="1" applyFill="1" applyBorder="1"/>
    <xf numFmtId="3" fontId="0" fillId="34" borderId="26" xfId="0" applyNumberFormat="1" applyFill="1" applyBorder="1"/>
    <xf numFmtId="3" fontId="11" fillId="34" borderId="27" xfId="0" applyNumberFormat="1" applyFont="1" applyFill="1" applyBorder="1"/>
    <xf numFmtId="3" fontId="0" fillId="38" borderId="0" xfId="0" applyNumberFormat="1" applyFill="1" applyBorder="1"/>
    <xf numFmtId="3" fontId="9" fillId="34" borderId="22" xfId="0" applyNumberFormat="1" applyFont="1" applyFill="1" applyBorder="1" applyAlignment="1">
      <alignment wrapText="1"/>
    </xf>
    <xf numFmtId="3" fontId="9" fillId="34" borderId="13" xfId="0" applyNumberFormat="1" applyFont="1" applyFill="1" applyBorder="1" applyAlignment="1">
      <alignment horizontal="center" wrapText="1"/>
    </xf>
    <xf numFmtId="3" fontId="8" fillId="50" borderId="22" xfId="0" applyNumberFormat="1" applyFont="1" applyFill="1" applyBorder="1" applyAlignment="1">
      <alignment wrapText="1"/>
    </xf>
    <xf numFmtId="3" fontId="8" fillId="50" borderId="13" xfId="0" applyNumberFormat="1" applyFont="1" applyFill="1" applyBorder="1" applyAlignment="1">
      <alignment horizontal="center" wrapText="1"/>
    </xf>
    <xf numFmtId="3" fontId="54" fillId="0" borderId="25" xfId="0" applyNumberFormat="1" applyFont="1" applyBorder="1" applyAlignment="1">
      <alignment wrapText="1"/>
    </xf>
    <xf numFmtId="3" fontId="9" fillId="34" borderId="22" xfId="0" applyNumberFormat="1" applyFont="1" applyFill="1" applyBorder="1"/>
    <xf numFmtId="0" fontId="8" fillId="0" borderId="26" xfId="48" applyFont="1" applyBorder="1" applyAlignment="1">
      <alignment horizontal="center" vertical="center" wrapText="1"/>
    </xf>
    <xf numFmtId="0" fontId="8" fillId="0" borderId="12" xfId="48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3" fontId="0" fillId="38" borderId="12" xfId="0" applyNumberFormat="1" applyFill="1" applyBorder="1" applyAlignment="1">
      <alignment horizontal="center" vertical="center"/>
    </xf>
    <xf numFmtId="0" fontId="8" fillId="0" borderId="62" xfId="48" applyFont="1" applyFill="1" applyBorder="1" applyAlignment="1">
      <alignment horizontal="center" vertical="center" wrapText="1"/>
    </xf>
    <xf numFmtId="0" fontId="8" fillId="30" borderId="12" xfId="48" applyFont="1" applyFill="1" applyBorder="1" applyAlignment="1">
      <alignment horizontal="center" vertical="center" wrapText="1"/>
    </xf>
    <xf numFmtId="0" fontId="8" fillId="0" borderId="29" xfId="48" applyFont="1" applyBorder="1" applyAlignment="1">
      <alignment horizontal="center" vertical="center" wrapText="1"/>
    </xf>
    <xf numFmtId="9" fontId="0" fillId="34" borderId="26" xfId="0" applyNumberFormat="1" applyFill="1" applyBorder="1" applyAlignment="1">
      <alignment vertical="center"/>
    </xf>
    <xf numFmtId="3" fontId="9" fillId="34" borderId="23" xfId="0" applyNumberFormat="1" applyFont="1" applyFill="1" applyBorder="1" applyAlignment="1">
      <alignment horizontal="right"/>
    </xf>
    <xf numFmtId="0" fontId="9" fillId="40" borderId="13" xfId="0" applyNumberFormat="1" applyFont="1" applyFill="1" applyBorder="1" applyAlignment="1">
      <alignment horizontal="center" vertical="center" textRotation="90" wrapText="1"/>
    </xf>
    <xf numFmtId="3" fontId="0" fillId="40" borderId="22" xfId="0" applyNumberFormat="1" applyFill="1" applyBorder="1"/>
    <xf numFmtId="3" fontId="0" fillId="40" borderId="12" xfId="0" applyNumberFormat="1" applyFill="1" applyBorder="1"/>
    <xf numFmtId="10" fontId="53" fillId="38" borderId="12" xfId="0" applyNumberFormat="1" applyFont="1" applyFill="1" applyBorder="1" applyAlignment="1">
      <alignment horizontal="center" vertical="center"/>
    </xf>
    <xf numFmtId="10" fontId="40" fillId="0" borderId="12" xfId="0" applyNumberFormat="1" applyFont="1" applyFill="1" applyBorder="1" applyAlignment="1">
      <alignment horizontal="center" vertical="center"/>
    </xf>
    <xf numFmtId="10" fontId="53" fillId="0" borderId="12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10" fontId="40" fillId="0" borderId="0" xfId="0" applyNumberFormat="1" applyFont="1" applyFill="1" applyBorder="1" applyAlignment="1">
      <alignment horizontal="center" vertical="center"/>
    </xf>
    <xf numFmtId="10" fontId="53" fillId="0" borderId="0" xfId="0" applyNumberFormat="1" applyFont="1" applyFill="1" applyBorder="1" applyAlignment="1">
      <alignment horizontal="center" vertical="center"/>
    </xf>
    <xf numFmtId="0" fontId="33" fillId="0" borderId="12" xfId="0" applyNumberFormat="1" applyFont="1" applyFill="1" applyBorder="1" applyAlignment="1">
      <alignment horizontal="left" vertical="center" wrapText="1"/>
    </xf>
    <xf numFmtId="0" fontId="33" fillId="38" borderId="12" xfId="0" applyNumberFormat="1" applyFont="1" applyFill="1" applyBorder="1" applyAlignment="1">
      <alignment horizontal="left" vertical="center" wrapText="1"/>
    </xf>
    <xf numFmtId="3" fontId="33" fillId="0" borderId="12" xfId="0" applyNumberFormat="1" applyFont="1" applyFill="1" applyBorder="1" applyAlignment="1"/>
    <xf numFmtId="10" fontId="40" fillId="50" borderId="12" xfId="0" applyNumberFormat="1" applyFont="1" applyFill="1" applyBorder="1" applyAlignment="1">
      <alignment horizontal="center" vertical="center"/>
    </xf>
    <xf numFmtId="10" fontId="40" fillId="38" borderId="12" xfId="0" applyNumberFormat="1" applyFont="1" applyFill="1" applyBorder="1" applyAlignment="1">
      <alignment horizontal="center" vertical="center"/>
    </xf>
    <xf numFmtId="3" fontId="8" fillId="49" borderId="22" xfId="0" applyNumberFormat="1" applyFont="1" applyFill="1" applyBorder="1"/>
    <xf numFmtId="3" fontId="0" fillId="49" borderId="12" xfId="0" applyNumberFormat="1" applyFill="1" applyBorder="1"/>
    <xf numFmtId="0" fontId="9" fillId="49" borderId="13" xfId="0" applyNumberFormat="1" applyFont="1" applyFill="1" applyBorder="1" applyAlignment="1">
      <alignment horizontal="center" vertical="center" textRotation="90" wrapText="1"/>
    </xf>
    <xf numFmtId="0" fontId="36" fillId="0" borderId="13" xfId="36" applyFont="1" applyBorder="1" applyAlignment="1">
      <alignment horizontal="center" vertical="center"/>
    </xf>
    <xf numFmtId="0" fontId="36" fillId="0" borderId="26" xfId="36" applyFont="1" applyBorder="1" applyAlignment="1">
      <alignment horizontal="center" vertical="center"/>
    </xf>
    <xf numFmtId="0" fontId="35" fillId="0" borderId="14" xfId="36" applyFont="1" applyBorder="1" applyAlignment="1">
      <alignment horizontal="center" vertical="center"/>
    </xf>
    <xf numFmtId="0" fontId="35" fillId="0" borderId="27" xfId="36" applyFont="1" applyBorder="1" applyAlignment="1">
      <alignment horizontal="center" vertical="center"/>
    </xf>
    <xf numFmtId="1" fontId="36" fillId="0" borderId="12" xfId="36" applyNumberFormat="1" applyFont="1" applyBorder="1" applyAlignment="1">
      <alignment horizontal="center" vertical="center"/>
    </xf>
    <xf numFmtId="0" fontId="36" fillId="0" borderId="12" xfId="36" applyFont="1" applyBorder="1" applyAlignment="1">
      <alignment horizontal="center" vertical="center"/>
    </xf>
    <xf numFmtId="0" fontId="8" fillId="0" borderId="52" xfId="48" applyFont="1" applyBorder="1"/>
    <xf numFmtId="0" fontId="8" fillId="0" borderId="11" xfId="48" applyFont="1" applyBorder="1"/>
    <xf numFmtId="0" fontId="9" fillId="31" borderId="19" xfId="48" applyFont="1" applyFill="1" applyBorder="1" applyAlignment="1">
      <alignment vertical="center" wrapText="1"/>
    </xf>
    <xf numFmtId="0" fontId="8" fillId="31" borderId="21" xfId="48" applyFont="1" applyFill="1" applyBorder="1" applyAlignment="1">
      <alignment vertical="center" wrapText="1"/>
    </xf>
    <xf numFmtId="0" fontId="44" fillId="31" borderId="21" xfId="48" applyFont="1" applyFill="1" applyBorder="1" applyAlignment="1">
      <alignment vertical="center" wrapText="1"/>
    </xf>
    <xf numFmtId="0" fontId="8" fillId="0" borderId="0" xfId="48" applyFont="1" applyAlignment="1">
      <alignment wrapText="1"/>
    </xf>
    <xf numFmtId="0" fontId="8" fillId="0" borderId="28" xfId="48" applyFont="1" applyFill="1" applyBorder="1"/>
    <xf numFmtId="0" fontId="8" fillId="0" borderId="21" xfId="48" applyFont="1" applyFill="1" applyBorder="1"/>
    <xf numFmtId="0" fontId="8" fillId="0" borderId="31" xfId="48" applyFont="1" applyFill="1" applyBorder="1"/>
    <xf numFmtId="0" fontId="9" fillId="34" borderId="51" xfId="48" applyFont="1" applyFill="1" applyBorder="1" applyAlignment="1">
      <alignment horizontal="center" vertical="center"/>
    </xf>
    <xf numFmtId="3" fontId="9" fillId="34" borderId="73" xfId="48" applyNumberFormat="1" applyFont="1" applyFill="1" applyBorder="1" applyAlignment="1">
      <alignment horizontal="center" vertical="center" wrapText="1"/>
    </xf>
    <xf numFmtId="0" fontId="8" fillId="34" borderId="15" xfId="48" applyFont="1" applyFill="1" applyBorder="1" applyAlignment="1">
      <alignment horizontal="center" vertical="center"/>
    </xf>
    <xf numFmtId="3" fontId="8" fillId="34" borderId="19" xfId="48" applyNumberFormat="1" applyFont="1" applyFill="1" applyBorder="1" applyAlignment="1">
      <alignment horizontal="center" vertical="center" wrapText="1"/>
    </xf>
    <xf numFmtId="3" fontId="8" fillId="34" borderId="62" xfId="48" applyNumberFormat="1" applyFont="1" applyFill="1" applyBorder="1" applyAlignment="1">
      <alignment horizontal="center" vertical="center" wrapText="1"/>
    </xf>
    <xf numFmtId="3" fontId="8" fillId="34" borderId="21" xfId="48" applyNumberFormat="1" applyFont="1" applyFill="1" applyBorder="1" applyAlignment="1">
      <alignment horizontal="center" vertical="center" wrapText="1"/>
    </xf>
    <xf numFmtId="0" fontId="8" fillId="34" borderId="21" xfId="48" applyFill="1" applyBorder="1" applyAlignment="1">
      <alignment horizontal="center" vertical="top"/>
    </xf>
    <xf numFmtId="3" fontId="8" fillId="34" borderId="62" xfId="48" applyNumberFormat="1" applyFill="1" applyBorder="1" applyAlignment="1">
      <alignment horizontal="center" vertical="top"/>
    </xf>
    <xf numFmtId="3" fontId="8" fillId="34" borderId="24" xfId="48" applyNumberFormat="1" applyFont="1" applyFill="1" applyBorder="1" applyAlignment="1">
      <alignment horizontal="center" vertical="center" wrapText="1"/>
    </xf>
    <xf numFmtId="0" fontId="0" fillId="0" borderId="26" xfId="36" applyFont="1" applyFill="1" applyBorder="1" applyAlignment="1">
      <alignment horizontal="left" vertical="center" wrapText="1"/>
    </xf>
    <xf numFmtId="0" fontId="35" fillId="0" borderId="26" xfId="36" applyFont="1" applyFill="1" applyBorder="1" applyAlignment="1">
      <alignment vertical="center"/>
    </xf>
    <xf numFmtId="0" fontId="33" fillId="41" borderId="13" xfId="35" applyFont="1" applyFill="1" applyBorder="1" applyAlignment="1">
      <alignment vertical="center" textRotation="90" wrapText="1"/>
    </xf>
    <xf numFmtId="3" fontId="8" fillId="0" borderId="12" xfId="35" applyNumberFormat="1" applyFont="1" applyBorder="1"/>
    <xf numFmtId="3" fontId="9" fillId="48" borderId="26" xfId="35" applyNumberFormat="1" applyFont="1" applyFill="1" applyBorder="1"/>
    <xf numFmtId="0" fontId="8" fillId="48" borderId="13" xfId="35" applyFont="1" applyFill="1" applyBorder="1" applyAlignment="1">
      <alignment horizontal="center" vertical="center" textRotation="90" wrapText="1"/>
    </xf>
    <xf numFmtId="0" fontId="8" fillId="0" borderId="12" xfId="48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3" fontId="9" fillId="0" borderId="12" xfId="35" applyNumberFormat="1" applyFont="1" applyFill="1" applyBorder="1" applyAlignment="1">
      <alignment horizontal="center" vertical="center"/>
    </xf>
    <xf numFmtId="3" fontId="8" fillId="0" borderId="12" xfId="35" applyNumberFormat="1" applyFont="1" applyFill="1" applyBorder="1" applyAlignment="1">
      <alignment horizontal="center" vertical="center"/>
    </xf>
    <xf numFmtId="3" fontId="8" fillId="30" borderId="50" xfId="48" applyNumberFormat="1" applyFont="1" applyFill="1" applyBorder="1" applyAlignment="1">
      <alignment horizontal="center" vertical="center" wrapText="1"/>
    </xf>
    <xf numFmtId="3" fontId="8" fillId="30" borderId="62" xfId="48" applyNumberFormat="1" applyFont="1" applyFill="1" applyBorder="1" applyAlignment="1">
      <alignment horizontal="center" vertical="center" wrapText="1"/>
    </xf>
    <xf numFmtId="3" fontId="8" fillId="30" borderId="65" xfId="48" applyNumberFormat="1" applyFont="1" applyFill="1" applyBorder="1" applyAlignment="1">
      <alignment horizontal="center" vertical="center" wrapText="1"/>
    </xf>
    <xf numFmtId="0" fontId="13" fillId="0" borderId="0" xfId="48" applyFont="1" applyFill="1" applyBorder="1" applyAlignment="1">
      <alignment horizontal="center"/>
    </xf>
    <xf numFmtId="0" fontId="9" fillId="34" borderId="52" xfId="48" applyFont="1" applyFill="1" applyBorder="1" applyAlignment="1">
      <alignment horizontal="center"/>
    </xf>
    <xf numFmtId="0" fontId="9" fillId="34" borderId="59" xfId="48" applyFont="1" applyFill="1" applyBorder="1" applyAlignment="1">
      <alignment horizontal="center"/>
    </xf>
    <xf numFmtId="0" fontId="9" fillId="34" borderId="36" xfId="48" applyFont="1" applyFill="1" applyBorder="1" applyAlignment="1">
      <alignment horizontal="center"/>
    </xf>
    <xf numFmtId="0" fontId="9" fillId="34" borderId="11" xfId="48" applyFont="1" applyFill="1" applyBorder="1" applyAlignment="1">
      <alignment horizontal="center" vertical="center" wrapText="1"/>
    </xf>
    <xf numFmtId="0" fontId="9" fillId="34" borderId="71" xfId="48" applyFont="1" applyFill="1" applyBorder="1" applyAlignment="1">
      <alignment horizontal="center" vertical="center" wrapText="1"/>
    </xf>
    <xf numFmtId="0" fontId="9" fillId="34" borderId="60" xfId="48" applyFont="1" applyFill="1" applyBorder="1" applyAlignment="1">
      <alignment horizontal="center" vertical="center" wrapText="1"/>
    </xf>
    <xf numFmtId="0" fontId="9" fillId="34" borderId="15" xfId="48" applyFont="1" applyFill="1" applyBorder="1" applyAlignment="1">
      <alignment horizontal="center" vertical="center" wrapText="1"/>
    </xf>
    <xf numFmtId="0" fontId="9" fillId="34" borderId="63" xfId="48" applyFont="1" applyFill="1" applyBorder="1" applyAlignment="1">
      <alignment horizontal="center" vertical="center" wrapText="1"/>
    </xf>
    <xf numFmtId="0" fontId="9" fillId="34" borderId="69" xfId="48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1" fillId="0" borderId="39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horizontal="center" vertical="center"/>
    </xf>
    <xf numFmtId="0" fontId="11" fillId="0" borderId="7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3" fontId="44" fillId="44" borderId="37" xfId="0" applyNumberFormat="1" applyFont="1" applyFill="1" applyBorder="1" applyAlignment="1">
      <alignment horizontal="center" vertical="center"/>
    </xf>
    <xf numFmtId="3" fontId="44" fillId="44" borderId="59" xfId="0" applyNumberFormat="1" applyFont="1" applyFill="1" applyBorder="1" applyAlignment="1">
      <alignment horizontal="center" vertical="center"/>
    </xf>
    <xf numFmtId="3" fontId="0" fillId="38" borderId="12" xfId="0" applyNumberFormat="1" applyFill="1" applyBorder="1" applyAlignment="1">
      <alignment horizontal="center" vertical="center"/>
    </xf>
    <xf numFmtId="3" fontId="0" fillId="38" borderId="23" xfId="0" applyNumberFormat="1" applyFill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38" borderId="26" xfId="0" applyNumberFormat="1" applyFill="1" applyBorder="1" applyAlignment="1">
      <alignment horizontal="center" vertical="center"/>
    </xf>
    <xf numFmtId="3" fontId="0" fillId="38" borderId="27" xfId="0" applyNumberFormat="1" applyFill="1" applyBorder="1" applyAlignment="1">
      <alignment horizontal="center" vertical="center"/>
    </xf>
    <xf numFmtId="3" fontId="43" fillId="44" borderId="37" xfId="0" applyNumberFormat="1" applyFont="1" applyFill="1" applyBorder="1" applyAlignment="1">
      <alignment horizontal="center" vertical="center"/>
    </xf>
    <xf numFmtId="3" fontId="43" fillId="44" borderId="59" xfId="0" applyNumberFormat="1" applyFont="1" applyFill="1" applyBorder="1" applyAlignment="1">
      <alignment horizontal="center" vertical="center"/>
    </xf>
    <xf numFmtId="0" fontId="9" fillId="34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3" fillId="0" borderId="0" xfId="0" applyFont="1" applyFill="1" applyAlignment="1">
      <alignment horizontal="center"/>
    </xf>
    <xf numFmtId="0" fontId="43" fillId="0" borderId="19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35" borderId="20" xfId="0" applyFont="1" applyFill="1" applyBorder="1" applyAlignment="1">
      <alignment horizontal="center"/>
    </xf>
    <xf numFmtId="0" fontId="43" fillId="35" borderId="13" xfId="0" applyFont="1" applyFill="1" applyBorder="1" applyAlignment="1">
      <alignment horizontal="center"/>
    </xf>
    <xf numFmtId="0" fontId="43" fillId="35" borderId="14" xfId="0" applyFont="1" applyFill="1" applyBorder="1" applyAlignment="1">
      <alignment horizontal="center"/>
    </xf>
    <xf numFmtId="0" fontId="43" fillId="35" borderId="44" xfId="0" applyFont="1" applyFill="1" applyBorder="1" applyAlignment="1">
      <alignment horizontal="center"/>
    </xf>
    <xf numFmtId="0" fontId="50" fillId="43" borderId="22" xfId="0" applyFont="1" applyFill="1" applyBorder="1" applyAlignment="1">
      <alignment horizontal="center" vertical="center"/>
    </xf>
    <xf numFmtId="0" fontId="50" fillId="43" borderId="12" xfId="0" applyFont="1" applyFill="1" applyBorder="1" applyAlignment="1">
      <alignment horizontal="center" vertical="center"/>
    </xf>
    <xf numFmtId="0" fontId="50" fillId="44" borderId="55" xfId="0" applyFont="1" applyFill="1" applyBorder="1" applyAlignment="1">
      <alignment horizontal="center" vertical="center"/>
    </xf>
    <xf numFmtId="0" fontId="50" fillId="44" borderId="65" xfId="0" applyFont="1" applyFill="1" applyBorder="1" applyAlignment="1">
      <alignment horizontal="center" vertical="center"/>
    </xf>
    <xf numFmtId="0" fontId="50" fillId="45" borderId="53" xfId="0" applyFont="1" applyFill="1" applyBorder="1" applyAlignment="1">
      <alignment horizontal="center" vertical="center" wrapText="1"/>
    </xf>
    <xf numFmtId="0" fontId="50" fillId="45" borderId="12" xfId="0" applyFont="1" applyFill="1" applyBorder="1" applyAlignment="1">
      <alignment horizontal="center" vertical="center"/>
    </xf>
    <xf numFmtId="0" fontId="50" fillId="46" borderId="12" xfId="0" applyFont="1" applyFill="1" applyBorder="1" applyAlignment="1">
      <alignment horizontal="center" vertical="center" wrapText="1"/>
    </xf>
    <xf numFmtId="0" fontId="50" fillId="46" borderId="12" xfId="0" applyFont="1" applyFill="1" applyBorder="1" applyAlignment="1">
      <alignment horizontal="center" vertical="center"/>
    </xf>
    <xf numFmtId="0" fontId="50" fillId="47" borderId="12" xfId="0" applyFont="1" applyFill="1" applyBorder="1" applyAlignment="1">
      <alignment horizontal="center" vertical="center" wrapText="1"/>
    </xf>
    <xf numFmtId="0" fontId="50" fillId="47" borderId="12" xfId="0" applyFont="1" applyFill="1" applyBorder="1" applyAlignment="1">
      <alignment horizontal="center" vertical="center"/>
    </xf>
    <xf numFmtId="0" fontId="50" fillId="42" borderId="12" xfId="0" applyFont="1" applyFill="1" applyBorder="1" applyAlignment="1">
      <alignment horizontal="center" vertical="center" wrapText="1"/>
    </xf>
    <xf numFmtId="0" fontId="50" fillId="42" borderId="23" xfId="0" applyFont="1" applyFill="1" applyBorder="1" applyAlignment="1">
      <alignment horizontal="center" vertical="center"/>
    </xf>
    <xf numFmtId="0" fontId="52" fillId="0" borderId="45" xfId="0" applyFont="1" applyBorder="1" applyAlignment="1">
      <alignment horizontal="center" vertical="center" wrapText="1"/>
    </xf>
    <xf numFmtId="0" fontId="52" fillId="0" borderId="66" xfId="0" applyFont="1" applyBorder="1" applyAlignment="1">
      <alignment horizontal="center" vertical="center" wrapText="1"/>
    </xf>
    <xf numFmtId="0" fontId="13" fillId="0" borderId="0" xfId="48" applyFont="1" applyAlignment="1">
      <alignment horizontal="center"/>
    </xf>
    <xf numFmtId="0" fontId="8" fillId="0" borderId="0" xfId="48" applyBorder="1" applyAlignment="1">
      <alignment horizontal="center" wrapText="1"/>
    </xf>
    <xf numFmtId="0" fontId="8" fillId="0" borderId="63" xfId="48" applyBorder="1" applyAlignment="1">
      <alignment horizontal="center" wrapText="1"/>
    </xf>
    <xf numFmtId="0" fontId="8" fillId="0" borderId="64" xfId="48" applyBorder="1" applyAlignment="1">
      <alignment horizontal="center" wrapText="1"/>
    </xf>
    <xf numFmtId="0" fontId="9" fillId="0" borderId="0" xfId="48" applyFont="1" applyBorder="1" applyAlignment="1">
      <alignment horizontal="right" vertical="top"/>
    </xf>
    <xf numFmtId="3" fontId="9" fillId="0" borderId="69" xfId="48" applyNumberFormat="1" applyFont="1" applyBorder="1" applyAlignment="1">
      <alignment horizontal="center" vertical="top"/>
    </xf>
    <xf numFmtId="3" fontId="9" fillId="0" borderId="70" xfId="48" applyNumberFormat="1" applyFont="1" applyBorder="1" applyAlignment="1">
      <alignment horizontal="center" vertical="top"/>
    </xf>
    <xf numFmtId="3" fontId="13" fillId="0" borderId="0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38" fillId="31" borderId="12" xfId="0" applyNumberFormat="1" applyFont="1" applyFill="1" applyBorder="1" applyAlignment="1">
      <alignment horizontal="center" vertical="center" wrapText="1"/>
    </xf>
    <xf numFmtId="3" fontId="38" fillId="31" borderId="23" xfId="0" applyNumberFormat="1" applyFont="1" applyFill="1" applyBorder="1" applyAlignment="1">
      <alignment horizontal="center" vertical="center" wrapText="1"/>
    </xf>
    <xf numFmtId="3" fontId="38" fillId="31" borderId="26" xfId="0" applyNumberFormat="1" applyFont="1" applyFill="1" applyBorder="1" applyAlignment="1">
      <alignment horizontal="center" vertical="center" wrapText="1"/>
    </xf>
    <xf numFmtId="3" fontId="38" fillId="31" borderId="27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center"/>
    </xf>
    <xf numFmtId="0" fontId="9" fillId="50" borderId="55" xfId="0" applyFont="1" applyFill="1" applyBorder="1" applyAlignment="1">
      <alignment horizontal="center" vertical="center" wrapText="1"/>
    </xf>
    <xf numFmtId="0" fontId="9" fillId="50" borderId="5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23" xfId="0" applyFont="1" applyFill="1" applyBorder="1" applyAlignment="1">
      <alignment horizontal="center" vertical="center" wrapText="1"/>
    </xf>
    <xf numFmtId="0" fontId="39" fillId="0" borderId="26" xfId="0" applyFont="1" applyFill="1" applyBorder="1" applyAlignment="1">
      <alignment horizontal="center" vertical="center" wrapText="1"/>
    </xf>
    <xf numFmtId="0" fontId="39" fillId="0" borderId="2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3" fillId="0" borderId="42" xfId="0" applyFont="1" applyBorder="1" applyAlignment="1">
      <alignment horizontal="center" vertical="center"/>
    </xf>
    <xf numFmtId="0" fontId="13" fillId="0" borderId="0" xfId="35" applyFont="1" applyAlignment="1">
      <alignment horizontal="center" vertical="center"/>
    </xf>
    <xf numFmtId="0" fontId="13" fillId="0" borderId="0" xfId="35" applyFont="1" applyBorder="1" applyAlignment="1">
      <alignment horizontal="center" vertical="center" wrapText="1"/>
    </xf>
    <xf numFmtId="0" fontId="13" fillId="0" borderId="0" xfId="35" applyFont="1" applyBorder="1" applyAlignment="1">
      <alignment horizontal="center" vertical="center"/>
    </xf>
    <xf numFmtId="0" fontId="12" fillId="34" borderId="15" xfId="36" applyFont="1" applyFill="1" applyBorder="1" applyAlignment="1">
      <alignment horizontal="center" vertical="center"/>
    </xf>
    <xf numFmtId="0" fontId="12" fillId="34" borderId="38" xfId="36" applyFont="1" applyFill="1" applyBorder="1" applyAlignment="1">
      <alignment horizontal="center" vertical="center"/>
    </xf>
    <xf numFmtId="0" fontId="12" fillId="34" borderId="67" xfId="36" applyFont="1" applyFill="1" applyBorder="1" applyAlignment="1">
      <alignment horizontal="center" vertical="center"/>
    </xf>
    <xf numFmtId="0" fontId="12" fillId="34" borderId="69" xfId="36" applyFont="1" applyFill="1" applyBorder="1" applyAlignment="1">
      <alignment horizontal="center" vertical="center"/>
    </xf>
    <xf numFmtId="0" fontId="12" fillId="34" borderId="42" xfId="36" applyFont="1" applyFill="1" applyBorder="1" applyAlignment="1">
      <alignment horizontal="center" vertical="center"/>
    </xf>
    <xf numFmtId="0" fontId="12" fillId="34" borderId="70" xfId="36" applyFont="1" applyFill="1" applyBorder="1" applyAlignment="1">
      <alignment horizontal="center" vertical="center"/>
    </xf>
    <xf numFmtId="0" fontId="8" fillId="0" borderId="15" xfId="36" applyFont="1" applyFill="1" applyBorder="1" applyAlignment="1">
      <alignment horizontal="left" vertical="center"/>
    </xf>
    <xf numFmtId="0" fontId="8" fillId="0" borderId="46" xfId="36" applyFont="1" applyFill="1" applyBorder="1" applyAlignment="1">
      <alignment horizontal="left" vertical="center"/>
    </xf>
    <xf numFmtId="0" fontId="8" fillId="0" borderId="69" xfId="36" applyFont="1" applyFill="1" applyBorder="1" applyAlignment="1">
      <alignment horizontal="left" vertical="center"/>
    </xf>
    <xf numFmtId="0" fontId="8" fillId="0" borderId="43" xfId="36" applyFont="1" applyFill="1" applyBorder="1" applyAlignment="1">
      <alignment horizontal="left" vertical="center"/>
    </xf>
    <xf numFmtId="0" fontId="36" fillId="0" borderId="13" xfId="36" applyFont="1" applyBorder="1" applyAlignment="1">
      <alignment horizontal="center" vertical="center"/>
    </xf>
    <xf numFmtId="0" fontId="36" fillId="0" borderId="26" xfId="36" applyFont="1" applyBorder="1" applyAlignment="1">
      <alignment horizontal="center" vertical="center"/>
    </xf>
    <xf numFmtId="0" fontId="35" fillId="0" borderId="14" xfId="36" applyFont="1" applyBorder="1" applyAlignment="1">
      <alignment horizontal="center" vertical="center"/>
    </xf>
    <xf numFmtId="0" fontId="35" fillId="0" borderId="27" xfId="36" applyFont="1" applyBorder="1" applyAlignment="1">
      <alignment horizontal="center" vertical="center"/>
    </xf>
    <xf numFmtId="0" fontId="8" fillId="0" borderId="63" xfId="36" applyFont="1" applyFill="1" applyBorder="1" applyAlignment="1">
      <alignment horizontal="left" vertical="center"/>
    </xf>
    <xf numFmtId="0" fontId="8" fillId="0" borderId="41" xfId="36" applyFont="1" applyFill="1" applyBorder="1" applyAlignment="1">
      <alignment horizontal="left" vertical="center"/>
    </xf>
    <xf numFmtId="0" fontId="36" fillId="0" borderId="32" xfId="36" applyFont="1" applyBorder="1" applyAlignment="1">
      <alignment horizontal="center" vertical="center"/>
    </xf>
    <xf numFmtId="0" fontId="35" fillId="0" borderId="33" xfId="36" applyFont="1" applyBorder="1" applyAlignment="1">
      <alignment horizontal="center" vertical="center"/>
    </xf>
    <xf numFmtId="0" fontId="37" fillId="34" borderId="15" xfId="36" applyFont="1" applyFill="1" applyBorder="1" applyAlignment="1">
      <alignment horizontal="center" vertical="center"/>
    </xf>
    <xf numFmtId="0" fontId="37" fillId="34" borderId="46" xfId="36" applyFont="1" applyFill="1" applyBorder="1" applyAlignment="1">
      <alignment horizontal="center" vertical="center"/>
    </xf>
    <xf numFmtId="0" fontId="37" fillId="34" borderId="69" xfId="36" applyFont="1" applyFill="1" applyBorder="1" applyAlignment="1">
      <alignment horizontal="center" vertical="center"/>
    </xf>
    <xf numFmtId="0" fontId="37" fillId="34" borderId="43" xfId="36" applyFont="1" applyFill="1" applyBorder="1" applyAlignment="1">
      <alignment horizontal="center" vertical="center"/>
    </xf>
    <xf numFmtId="1" fontId="37" fillId="34" borderId="56" xfId="36" applyNumberFormat="1" applyFont="1" applyFill="1" applyBorder="1" applyAlignment="1">
      <alignment horizontal="center" vertical="center" wrapText="1"/>
    </xf>
    <xf numFmtId="0" fontId="37" fillId="34" borderId="75" xfId="36" applyFont="1" applyFill="1" applyBorder="1" applyAlignment="1">
      <alignment horizontal="center" vertical="center" wrapText="1"/>
    </xf>
    <xf numFmtId="0" fontId="37" fillId="38" borderId="39" xfId="36" applyFont="1" applyFill="1" applyBorder="1" applyAlignment="1">
      <alignment horizontal="center" vertical="center" wrapText="1"/>
    </xf>
    <xf numFmtId="0" fontId="37" fillId="38" borderId="40" xfId="36" applyFont="1" applyFill="1" applyBorder="1" applyAlignment="1">
      <alignment horizontal="center" vertical="center" wrapText="1"/>
    </xf>
    <xf numFmtId="0" fontId="37" fillId="38" borderId="47" xfId="36" applyFont="1" applyFill="1" applyBorder="1" applyAlignment="1">
      <alignment horizontal="center" vertical="center" wrapText="1"/>
    </xf>
    <xf numFmtId="0" fontId="37" fillId="38" borderId="49" xfId="36" applyFont="1" applyFill="1" applyBorder="1" applyAlignment="1">
      <alignment horizontal="center" vertical="center" wrapText="1"/>
    </xf>
    <xf numFmtId="0" fontId="12" fillId="34" borderId="46" xfId="36" applyFont="1" applyFill="1" applyBorder="1" applyAlignment="1">
      <alignment horizontal="center" vertical="center"/>
    </xf>
    <xf numFmtId="0" fontId="12" fillId="34" borderId="43" xfId="36" applyFont="1" applyFill="1" applyBorder="1" applyAlignment="1">
      <alignment horizontal="center" vertical="center"/>
    </xf>
    <xf numFmtId="1" fontId="37" fillId="34" borderId="19" xfId="36" applyNumberFormat="1" applyFont="1" applyFill="1" applyBorder="1" applyAlignment="1">
      <alignment horizontal="center" vertical="center" wrapText="1"/>
    </xf>
    <xf numFmtId="0" fontId="37" fillId="34" borderId="24" xfId="36" applyFont="1" applyFill="1" applyBorder="1" applyAlignment="1">
      <alignment horizontal="center" vertical="center" wrapText="1"/>
    </xf>
    <xf numFmtId="0" fontId="8" fillId="0" borderId="20" xfId="36" applyFont="1" applyFill="1" applyBorder="1" applyAlignment="1">
      <alignment horizontal="left" vertical="center"/>
    </xf>
    <xf numFmtId="0" fontId="8" fillId="0" borderId="22" xfId="36" applyFont="1" applyFill="1" applyBorder="1" applyAlignment="1">
      <alignment horizontal="left" vertical="center"/>
    </xf>
    <xf numFmtId="0" fontId="8" fillId="0" borderId="25" xfId="36" applyFont="1" applyFill="1" applyBorder="1" applyAlignment="1">
      <alignment horizontal="left" vertical="center"/>
    </xf>
    <xf numFmtId="0" fontId="0" fillId="0" borderId="12" xfId="36" applyFont="1" applyFill="1" applyBorder="1" applyAlignment="1">
      <alignment horizontal="left" vertical="center" wrapText="1"/>
    </xf>
    <xf numFmtId="0" fontId="8" fillId="0" borderId="12" xfId="36" applyFont="1" applyFill="1" applyBorder="1" applyAlignment="1">
      <alignment horizontal="left" vertical="center"/>
    </xf>
    <xf numFmtId="1" fontId="36" fillId="0" borderId="12" xfId="36" applyNumberFormat="1" applyFont="1" applyBorder="1" applyAlignment="1">
      <alignment horizontal="center" vertical="center"/>
    </xf>
    <xf numFmtId="0" fontId="36" fillId="0" borderId="12" xfId="36" applyFont="1" applyBorder="1" applyAlignment="1">
      <alignment horizontal="center" vertical="center"/>
    </xf>
    <xf numFmtId="1" fontId="35" fillId="0" borderId="23" xfId="36" applyNumberFormat="1" applyFont="1" applyBorder="1" applyAlignment="1">
      <alignment horizontal="center" vertical="center"/>
    </xf>
    <xf numFmtId="0" fontId="35" fillId="0" borderId="23" xfId="36" applyFont="1" applyBorder="1" applyAlignment="1">
      <alignment horizontal="center" vertical="center"/>
    </xf>
    <xf numFmtId="0" fontId="36" fillId="38" borderId="13" xfId="36" applyFont="1" applyFill="1" applyBorder="1" applyAlignment="1">
      <alignment horizontal="center" vertical="center"/>
    </xf>
    <xf numFmtId="0" fontId="36" fillId="38" borderId="32" xfId="36" applyFont="1" applyFill="1" applyBorder="1" applyAlignment="1">
      <alignment horizontal="center" vertical="center"/>
    </xf>
    <xf numFmtId="0" fontId="35" fillId="38" borderId="14" xfId="36" applyFont="1" applyFill="1" applyBorder="1" applyAlignment="1">
      <alignment horizontal="center" vertical="center"/>
    </xf>
    <xf numFmtId="0" fontId="35" fillId="38" borderId="33" xfId="36" applyFont="1" applyFill="1" applyBorder="1" applyAlignment="1">
      <alignment horizontal="center" vertical="center"/>
    </xf>
    <xf numFmtId="0" fontId="13" fillId="0" borderId="0" xfId="36" applyFont="1" applyFill="1" applyBorder="1" applyAlignment="1">
      <alignment horizontal="center" vertical="center"/>
    </xf>
    <xf numFmtId="0" fontId="12" fillId="34" borderId="52" xfId="36" applyFont="1" applyFill="1" applyBorder="1" applyAlignment="1">
      <alignment horizontal="center" vertical="center"/>
    </xf>
    <xf numFmtId="0" fontId="12" fillId="34" borderId="36" xfId="36" applyFont="1" applyFill="1" applyBorder="1" applyAlignment="1">
      <alignment horizontal="center" vertical="center"/>
    </xf>
    <xf numFmtId="0" fontId="12" fillId="34" borderId="59" xfId="36" applyFont="1" applyFill="1" applyBorder="1" applyAlignment="1">
      <alignment horizontal="center" vertical="center"/>
    </xf>
  </cellXfs>
  <cellStyles count="5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Entrée" xfId="29" builtinId="20" customBuiltin="1"/>
    <cellStyle name="Euro" xfId="30"/>
    <cellStyle name="Euro 2" xfId="51"/>
    <cellStyle name="Insatisfaisant" xfId="31" builtinId="27" customBuiltin="1"/>
    <cellStyle name="Lien hypertexte" xfId="32" builtinId="8"/>
    <cellStyle name="Neutre" xfId="33" builtinId="28" customBuiltin="1"/>
    <cellStyle name="Normal" xfId="0" builtinId="0"/>
    <cellStyle name="Normal 2" xfId="34"/>
    <cellStyle name="Normal 2 2" xfId="48"/>
    <cellStyle name="Normal 3" xfId="47"/>
    <cellStyle name="Normal 4" xfId="49"/>
    <cellStyle name="Normal 5" xfId="50"/>
    <cellStyle name="Normal 5 2" xfId="55"/>
    <cellStyle name="Normal 6" xfId="52"/>
    <cellStyle name="Normal 7" xfId="53"/>
    <cellStyle name="Normal 8" xfId="54"/>
    <cellStyle name="Normal 8 2" xfId="57"/>
    <cellStyle name="Normal 9" xfId="56"/>
    <cellStyle name="Normal_Bilan récap coms 2011 LE VRAI BON" xfId="35"/>
    <cellStyle name="Normal_Copie de Abonnements 2012 - synthèse budget et titres en cours" xfId="36"/>
    <cellStyle name="Satisfaisant" xfId="37" builtinId="26" customBuiltin="1"/>
    <cellStyle name="Sortie" xfId="38" builtinId="21" customBuiltin="1"/>
    <cellStyle name="Texte explicatif" xfId="39" builtinId="53" customBuiltin="1"/>
    <cellStyle name="Titre" xfId="40" builtinId="15" customBuiltin="1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Vérification" xfId="46" builtinId="23" customBuiltin="1"/>
  </cellStyles>
  <dxfs count="0"/>
  <tableStyles count="0" defaultTableStyle="TableStyleMedium2" defaultPivotStyle="PivotStyleLight16"/>
  <colors>
    <mruColors>
      <color rgb="FFFFFFCC"/>
      <color rgb="FFFFFF99"/>
      <color rgb="FF99FF99"/>
      <color rgb="FFCCFFCC"/>
      <color rgb="FF99FFCC"/>
      <color rgb="FF99FF66"/>
      <color rgb="FFE39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c:style val="2"/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3.6800027773174926E-2"/>
                  <c:y val="-2.57434110780613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4518517246578777E-3"/>
                  <c:y val="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8622221554453858E-2"/>
                  <c:y val="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0616781461314377E-2"/>
                  <c:y val="4.68188741784663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639564486468628E-2"/>
                  <c:y val="5.73563851679062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5534412642458854E-2"/>
                  <c:y val="3.36130190842405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3048129930038317E-2"/>
                  <c:y val="2.178699212024619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559933358084044E-2"/>
                  <c:y val="-1.39610551450429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7.375707904768615E-2"/>
                  <c:y val="2.03184985634877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5786512446367907E-2"/>
                  <c:y val="1.1204486735255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9974730163683184E-17"/>
                  <c:y val="-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0"/>
                  <c:y val="-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2.7259258623289387E-2"/>
                  <c:y val="6.269165381570036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ln>
                <a:noFill/>
                <a:round/>
              </a:ln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[2]Entrées!$B$16:$O$16</c:f>
              <c:strCache>
                <c:ptCount val="14"/>
                <c:pt idx="0">
                  <c:v>EZ</c:v>
                </c:pt>
                <c:pt idx="1">
                  <c:v>FE</c:v>
                </c:pt>
                <c:pt idx="2">
                  <c:v>VH</c:v>
                </c:pt>
                <c:pt idx="3">
                  <c:v>JR</c:v>
                </c:pt>
                <c:pt idx="4">
                  <c:v>GL</c:v>
                </c:pt>
                <c:pt idx="5">
                  <c:v>GA</c:v>
                </c:pt>
                <c:pt idx="6">
                  <c:v>SH</c:v>
                </c:pt>
                <c:pt idx="7">
                  <c:v>FG</c:v>
                </c:pt>
                <c:pt idx="8">
                  <c:v>CZ</c:v>
                </c:pt>
                <c:pt idx="9">
                  <c:v>AC</c:v>
                </c:pt>
                <c:pt idx="10">
                  <c:v>LV</c:v>
                </c:pt>
                <c:pt idx="11">
                  <c:v>GS</c:v>
                </c:pt>
                <c:pt idx="12">
                  <c:v>JG</c:v>
                </c:pt>
                <c:pt idx="13">
                  <c:v>PL</c:v>
                </c:pt>
              </c:strCache>
            </c:strRef>
          </c:cat>
          <c:val>
            <c:numRef>
              <c:f>[2]Entrées!$B$29:$O$29</c:f>
              <c:numCache>
                <c:formatCode>General</c:formatCode>
                <c:ptCount val="14"/>
                <c:pt idx="0">
                  <c:v>628725</c:v>
                </c:pt>
                <c:pt idx="1">
                  <c:v>153850</c:v>
                </c:pt>
                <c:pt idx="2">
                  <c:v>100833</c:v>
                </c:pt>
                <c:pt idx="3">
                  <c:v>84775</c:v>
                </c:pt>
                <c:pt idx="4">
                  <c:v>65089</c:v>
                </c:pt>
                <c:pt idx="5">
                  <c:v>45782</c:v>
                </c:pt>
                <c:pt idx="6">
                  <c:v>83778.002492213709</c:v>
                </c:pt>
                <c:pt idx="7">
                  <c:v>51015.00189143169</c:v>
                </c:pt>
                <c:pt idx="8">
                  <c:v>0</c:v>
                </c:pt>
                <c:pt idx="9">
                  <c:v>85493</c:v>
                </c:pt>
                <c:pt idx="10">
                  <c:v>10435</c:v>
                </c:pt>
                <c:pt idx="11">
                  <c:v>20431</c:v>
                </c:pt>
                <c:pt idx="12">
                  <c:v>50543.652260919291</c:v>
                </c:pt>
                <c:pt idx="13">
                  <c:v>10657</c:v>
                </c:pt>
              </c:numCache>
            </c:numRef>
          </c:val>
        </c:ser>
        <c:ser>
          <c:idx val="1"/>
          <c:order val="1"/>
          <c:cat>
            <c:strRef>
              <c:f>[2]Entrées!$B$16:$O$16</c:f>
              <c:strCache>
                <c:ptCount val="14"/>
                <c:pt idx="0">
                  <c:v>EZ</c:v>
                </c:pt>
                <c:pt idx="1">
                  <c:v>FE</c:v>
                </c:pt>
                <c:pt idx="2">
                  <c:v>VH</c:v>
                </c:pt>
                <c:pt idx="3">
                  <c:v>JR</c:v>
                </c:pt>
                <c:pt idx="4">
                  <c:v>GL</c:v>
                </c:pt>
                <c:pt idx="5">
                  <c:v>GA</c:v>
                </c:pt>
                <c:pt idx="6">
                  <c:v>SH</c:v>
                </c:pt>
                <c:pt idx="7">
                  <c:v>FG</c:v>
                </c:pt>
                <c:pt idx="8">
                  <c:v>CZ</c:v>
                </c:pt>
                <c:pt idx="9">
                  <c:v>AC</c:v>
                </c:pt>
                <c:pt idx="10">
                  <c:v>LV</c:v>
                </c:pt>
                <c:pt idx="11">
                  <c:v>GS</c:v>
                </c:pt>
                <c:pt idx="12">
                  <c:v>JG</c:v>
                </c:pt>
                <c:pt idx="13">
                  <c:v>PL</c:v>
                </c:pt>
              </c:strCache>
            </c:strRef>
          </c:cat>
          <c:val>
            <c:numRef>
              <c:f>[2]Entrées!$B$29:$O$29</c:f>
              <c:numCache>
                <c:formatCode>General</c:formatCode>
                <c:ptCount val="14"/>
                <c:pt idx="0">
                  <c:v>628725</c:v>
                </c:pt>
                <c:pt idx="1">
                  <c:v>153850</c:v>
                </c:pt>
                <c:pt idx="2">
                  <c:v>100833</c:v>
                </c:pt>
                <c:pt idx="3">
                  <c:v>84775</c:v>
                </c:pt>
                <c:pt idx="4">
                  <c:v>65089</c:v>
                </c:pt>
                <c:pt idx="5">
                  <c:v>45782</c:v>
                </c:pt>
                <c:pt idx="6">
                  <c:v>83778.002492213709</c:v>
                </c:pt>
                <c:pt idx="7">
                  <c:v>51015.00189143169</c:v>
                </c:pt>
                <c:pt idx="8">
                  <c:v>0</c:v>
                </c:pt>
                <c:pt idx="9">
                  <c:v>85493</c:v>
                </c:pt>
                <c:pt idx="10">
                  <c:v>10435</c:v>
                </c:pt>
                <c:pt idx="11">
                  <c:v>20431</c:v>
                </c:pt>
                <c:pt idx="12">
                  <c:v>50543.652260919291</c:v>
                </c:pt>
                <c:pt idx="13">
                  <c:v>10657</c:v>
                </c:pt>
              </c:numCache>
            </c:numRef>
          </c:val>
        </c:ser>
        <c:ser>
          <c:idx val="2"/>
          <c:order val="2"/>
          <c:cat>
            <c:strRef>
              <c:f>[2]Entrées!$B$16:$O$16</c:f>
              <c:strCache>
                <c:ptCount val="14"/>
                <c:pt idx="0">
                  <c:v>EZ</c:v>
                </c:pt>
                <c:pt idx="1">
                  <c:v>FE</c:v>
                </c:pt>
                <c:pt idx="2">
                  <c:v>VH</c:v>
                </c:pt>
                <c:pt idx="3">
                  <c:v>JR</c:v>
                </c:pt>
                <c:pt idx="4">
                  <c:v>GL</c:v>
                </c:pt>
                <c:pt idx="5">
                  <c:v>GA</c:v>
                </c:pt>
                <c:pt idx="6">
                  <c:v>SH</c:v>
                </c:pt>
                <c:pt idx="7">
                  <c:v>FG</c:v>
                </c:pt>
                <c:pt idx="8">
                  <c:v>CZ</c:v>
                </c:pt>
                <c:pt idx="9">
                  <c:v>AC</c:v>
                </c:pt>
                <c:pt idx="10">
                  <c:v>LV</c:v>
                </c:pt>
                <c:pt idx="11">
                  <c:v>GS</c:v>
                </c:pt>
                <c:pt idx="12">
                  <c:v>JG</c:v>
                </c:pt>
                <c:pt idx="13">
                  <c:v>PL</c:v>
                </c:pt>
              </c:strCache>
            </c:strRef>
          </c:cat>
          <c:val>
            <c:numRef>
              <c:f>[2]Entrées!$B$29:$O$29</c:f>
              <c:numCache>
                <c:formatCode>General</c:formatCode>
                <c:ptCount val="14"/>
                <c:pt idx="0">
                  <c:v>628725</c:v>
                </c:pt>
                <c:pt idx="1">
                  <c:v>153850</c:v>
                </c:pt>
                <c:pt idx="2">
                  <c:v>100833</c:v>
                </c:pt>
                <c:pt idx="3">
                  <c:v>84775</c:v>
                </c:pt>
                <c:pt idx="4">
                  <c:v>65089</c:v>
                </c:pt>
                <c:pt idx="5">
                  <c:v>45782</c:v>
                </c:pt>
                <c:pt idx="6">
                  <c:v>83778.002492213709</c:v>
                </c:pt>
                <c:pt idx="7">
                  <c:v>51015.00189143169</c:v>
                </c:pt>
                <c:pt idx="8">
                  <c:v>0</c:v>
                </c:pt>
                <c:pt idx="9">
                  <c:v>85493</c:v>
                </c:pt>
                <c:pt idx="10">
                  <c:v>10435</c:v>
                </c:pt>
                <c:pt idx="11">
                  <c:v>20431</c:v>
                </c:pt>
                <c:pt idx="12">
                  <c:v>50543.652260919291</c:v>
                </c:pt>
                <c:pt idx="13">
                  <c:v>10657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3263591393269191E-2"/>
                  <c:y val="3.471071874950325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361111146835813E-2"/>
                  <c:y val="-2.087326852539542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7169921972963831E-2"/>
                  <c:y val="-8.14315512109207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4567871860924015E-2"/>
                  <c:y val="-8.01305055916528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6158961491486303E-2"/>
                  <c:y val="9.837883733264610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3054959310278895E-2"/>
                  <c:y val="-2.32651478706718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278193486601978E-2"/>
                  <c:y val="-1.24926943578077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1991040977544847E-2"/>
                  <c:y val="3.80932172218338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5620986025463775E-2"/>
                  <c:y val="3.02147683210349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0976175826027415E-2"/>
                  <c:y val="-1.71291201326678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4305559704644113E-2"/>
                  <c:y val="9.506853903052048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6820946136902441E-2"/>
                  <c:y val="2.97578537732971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7787347546069031E-2"/>
                  <c:y val="-4.28294544270250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0668550340933293E-2"/>
                  <c:y val="-3.53565356709416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9087601113410353E-2"/>
                  <c:y val="1.329709383290241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Calibri" panose="020F050202020403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[6]Feuil1!$B$1:$P$1</c:f>
              <c:strCache>
                <c:ptCount val="15"/>
                <c:pt idx="0">
                  <c:v>AC</c:v>
                </c:pt>
                <c:pt idx="1">
                  <c:v>CZ</c:v>
                </c:pt>
                <c:pt idx="2">
                  <c:v>EZ</c:v>
                </c:pt>
                <c:pt idx="3">
                  <c:v>CR</c:v>
                </c:pt>
                <c:pt idx="4">
                  <c:v>FE</c:v>
                </c:pt>
                <c:pt idx="5">
                  <c:v>FG</c:v>
                </c:pt>
                <c:pt idx="6">
                  <c:v>GA</c:v>
                </c:pt>
                <c:pt idx="7">
                  <c:v>GL</c:v>
                </c:pt>
                <c:pt idx="8">
                  <c:v>GS</c:v>
                </c:pt>
                <c:pt idx="9">
                  <c:v>JG</c:v>
                </c:pt>
                <c:pt idx="10">
                  <c:v>JR</c:v>
                </c:pt>
                <c:pt idx="11">
                  <c:v>LF</c:v>
                </c:pt>
                <c:pt idx="12">
                  <c:v>PL</c:v>
                </c:pt>
                <c:pt idx="13">
                  <c:v>SH</c:v>
                </c:pt>
                <c:pt idx="14">
                  <c:v>VH</c:v>
                </c:pt>
              </c:strCache>
            </c:strRef>
          </c:cat>
          <c:val>
            <c:numRef>
              <c:f>[6]Feuil1!$B$14:$P$14</c:f>
              <c:numCache>
                <c:formatCode>General</c:formatCode>
                <c:ptCount val="15"/>
                <c:pt idx="0">
                  <c:v>296103</c:v>
                </c:pt>
                <c:pt idx="2">
                  <c:v>697772</c:v>
                </c:pt>
                <c:pt idx="3">
                  <c:v>52434</c:v>
                </c:pt>
                <c:pt idx="4">
                  <c:v>139476</c:v>
                </c:pt>
                <c:pt idx="5">
                  <c:v>121061</c:v>
                </c:pt>
                <c:pt idx="6">
                  <c:v>114689</c:v>
                </c:pt>
                <c:pt idx="7">
                  <c:v>118743</c:v>
                </c:pt>
                <c:pt idx="8">
                  <c:v>39304</c:v>
                </c:pt>
                <c:pt idx="9">
                  <c:v>87579</c:v>
                </c:pt>
                <c:pt idx="10">
                  <c:v>160641</c:v>
                </c:pt>
                <c:pt idx="11">
                  <c:v>29087</c:v>
                </c:pt>
                <c:pt idx="12">
                  <c:v>29735</c:v>
                </c:pt>
                <c:pt idx="13">
                  <c:v>132329</c:v>
                </c:pt>
                <c:pt idx="14">
                  <c:v>236843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2.7670845543831396E-2"/>
                  <c:y val="-0.1111646816701625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7494440127207642"/>
                  <c:y val="-0.221387773377513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22730545126567858"/>
                  <c:y val="-5.75683128273524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2666667524059514E-2"/>
                  <c:y val="2.08732685253956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6249222117152121"/>
                  <c:y val="-5.11033868705632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15236829046785322"/>
                  <c:y val="-0.2459572721546168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2509666969393389E-2"/>
                  <c:y val="-0.1529765436551688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9472223258238584E-2"/>
                  <c:y val="1.46112879677769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5.0361112432925084E-2"/>
                  <c:y val="2.08732685253956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aseline="0"/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'[4]Abonnés au 31 cate'!$A$3:$A$11</c:f>
              <c:strCache>
                <c:ptCount val="9"/>
                <c:pt idx="0">
                  <c:v>Adultes </c:v>
                </c:pt>
                <c:pt idx="1">
                  <c:v>Ass. maternelles</c:v>
                </c:pt>
                <c:pt idx="2">
                  <c:v>BCD</c:v>
                </c:pt>
                <c:pt idx="3">
                  <c:v>Chercheurs</c:v>
                </c:pt>
                <c:pt idx="4">
                  <c:v>Classes crèches</c:v>
                </c:pt>
                <c:pt idx="5">
                  <c:v>Collectivités</c:v>
                </c:pt>
                <c:pt idx="6">
                  <c:v>Enfants</c:v>
                </c:pt>
                <c:pt idx="7">
                  <c:v>Jeunes</c:v>
                </c:pt>
                <c:pt idx="8">
                  <c:v>Personnel</c:v>
                </c:pt>
              </c:strCache>
            </c:strRef>
          </c:cat>
          <c:val>
            <c:numRef>
              <c:f>'[4]Abonnés au 31 cate'!$Q$3:$Q$11</c:f>
              <c:numCache>
                <c:formatCode>General</c:formatCode>
                <c:ptCount val="9"/>
                <c:pt idx="0">
                  <c:v>21779</c:v>
                </c:pt>
                <c:pt idx="1">
                  <c:v>373</c:v>
                </c:pt>
                <c:pt idx="2">
                  <c:v>46</c:v>
                </c:pt>
                <c:pt idx="3">
                  <c:v>268</c:v>
                </c:pt>
                <c:pt idx="4">
                  <c:v>1141</c:v>
                </c:pt>
                <c:pt idx="5">
                  <c:v>277</c:v>
                </c:pt>
                <c:pt idx="6">
                  <c:v>15246</c:v>
                </c:pt>
                <c:pt idx="7">
                  <c:v>3756</c:v>
                </c:pt>
                <c:pt idx="8">
                  <c:v>348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4.339734870700592E-3"/>
                  <c:y val="8.35758259690676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0386255204628737E-2"/>
                  <c:y val="0.1841705601316219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'[5]2017'!$A$81:$A$84</c:f>
              <c:strCache>
                <c:ptCount val="4"/>
                <c:pt idx="0">
                  <c:v>Métropole hors Montpellier</c:v>
                </c:pt>
                <c:pt idx="1">
                  <c:v>Montpellier</c:v>
                </c:pt>
                <c:pt idx="2">
                  <c:v>Communes hors Métropole</c:v>
                </c:pt>
                <c:pt idx="3">
                  <c:v>Autres</c:v>
                </c:pt>
              </c:strCache>
            </c:strRef>
          </c:cat>
          <c:val>
            <c:numRef>
              <c:f>'[5]2017'!$Q$81:$Q$84</c:f>
              <c:numCache>
                <c:formatCode>General</c:formatCode>
                <c:ptCount val="4"/>
                <c:pt idx="0">
                  <c:v>12060</c:v>
                </c:pt>
                <c:pt idx="1">
                  <c:v>26208</c:v>
                </c:pt>
                <c:pt idx="2">
                  <c:v>2331</c:v>
                </c:pt>
                <c:pt idx="3">
                  <c:v>2635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200"/>
              <a:t>Achats</a:t>
            </a:r>
            <a:r>
              <a:rPr lang="fr-FR" sz="1200" baseline="0"/>
              <a:t> par loc 2017 NB de docs et %</a:t>
            </a:r>
            <a:endParaRPr lang="fr-FR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4754435334413918"/>
          <c:y val="0.10438586775032761"/>
          <c:w val="0.53223948411919242"/>
          <c:h val="0.81416839218643611"/>
        </c:manualLayout>
      </c:layout>
      <c:doughnutChart>
        <c:varyColors val="1"/>
        <c:ser>
          <c:idx val="0"/>
          <c:order val="0"/>
          <c:explosion val="9"/>
          <c:dLbls>
            <c:dLbl>
              <c:idx val="0"/>
              <c:layout>
                <c:manualLayout>
                  <c:x val="4.0992447598794772E-3"/>
                  <c:y val="-4.807481039581152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2297734279638428E-2"/>
                  <c:y val="-3.553355550994767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8320745997991275E-2"/>
                  <c:y val="-8.151815675811521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6396979039517905E-2"/>
                  <c:y val="6.06160652816754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5.852585613403145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0931319359678601E-2"/>
                  <c:y val="0.148404849482722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2297734279638428E-2"/>
                  <c:y val="4.180418295287961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9.5649044397187275E-3"/>
                  <c:y val="3.344334636230369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006112823911616E-2"/>
                  <c:y val="4.180418295287961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4160372998995631E-2"/>
                  <c:y val="1.672167318115176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0992447598794765E-2"/>
                  <c:y val="8.3608365905759267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5.4656596798393015E-3"/>
                  <c:y val="-1.881188232879582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9.8381874237107425E-2"/>
                  <c:y val="8.3608365905759267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8.0618480277629731E-2"/>
                  <c:y val="-5.434560242214096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0496223799397379E-2"/>
                  <c:y val="-4.180418295287961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1862638719357255E-2"/>
                  <c:y val="-4.180418295287958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596188347923668E-2"/>
                  <c:y val="-7.942794761047128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aseline="0"/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'[17]NB achats par locs 2017'!$A$2:$A$19</c:f>
              <c:strCache>
                <c:ptCount val="18"/>
                <c:pt idx="0">
                  <c:v>AC</c:v>
                </c:pt>
                <c:pt idx="1">
                  <c:v>CR</c:v>
                </c:pt>
                <c:pt idx="2">
                  <c:v>CZ</c:v>
                </c:pt>
                <c:pt idx="3">
                  <c:v>EZ</c:v>
                </c:pt>
                <c:pt idx="4">
                  <c:v>FE</c:v>
                </c:pt>
                <c:pt idx="5">
                  <c:v>FG</c:v>
                </c:pt>
                <c:pt idx="6">
                  <c:v>FO</c:v>
                </c:pt>
                <c:pt idx="7">
                  <c:v>GA</c:v>
                </c:pt>
                <c:pt idx="8">
                  <c:v>GL</c:v>
                </c:pt>
                <c:pt idx="9">
                  <c:v>GS</c:v>
                </c:pt>
                <c:pt idx="10">
                  <c:v>JG</c:v>
                </c:pt>
                <c:pt idx="11">
                  <c:v>JR</c:v>
                </c:pt>
                <c:pt idx="12">
                  <c:v>LF</c:v>
                </c:pt>
                <c:pt idx="13">
                  <c:v>PL</c:v>
                </c:pt>
                <c:pt idx="14">
                  <c:v>RE</c:v>
                </c:pt>
                <c:pt idx="15">
                  <c:v>SH</c:v>
                </c:pt>
                <c:pt idx="16">
                  <c:v>VH</c:v>
                </c:pt>
                <c:pt idx="17">
                  <c:v>Achats réseau PNB, SUG </c:v>
                </c:pt>
              </c:strCache>
            </c:strRef>
          </c:cat>
          <c:val>
            <c:numRef>
              <c:f>'[17]NB achats par locs 2017'!$B$2:$B$19</c:f>
              <c:numCache>
                <c:formatCode>General</c:formatCode>
                <c:ptCount val="18"/>
                <c:pt idx="0">
                  <c:v>3665</c:v>
                </c:pt>
                <c:pt idx="1">
                  <c:v>2490</c:v>
                </c:pt>
                <c:pt idx="2">
                  <c:v>2908</c:v>
                </c:pt>
                <c:pt idx="3">
                  <c:v>12190</c:v>
                </c:pt>
                <c:pt idx="4">
                  <c:v>1967</c:v>
                </c:pt>
                <c:pt idx="5">
                  <c:v>3070</c:v>
                </c:pt>
                <c:pt idx="6">
                  <c:v>217</c:v>
                </c:pt>
                <c:pt idx="7">
                  <c:v>2569</c:v>
                </c:pt>
                <c:pt idx="8">
                  <c:v>2735</c:v>
                </c:pt>
                <c:pt idx="9">
                  <c:v>1301</c:v>
                </c:pt>
                <c:pt idx="10">
                  <c:v>2552</c:v>
                </c:pt>
                <c:pt idx="11">
                  <c:v>3677</c:v>
                </c:pt>
                <c:pt idx="12">
                  <c:v>856</c:v>
                </c:pt>
                <c:pt idx="13">
                  <c:v>770</c:v>
                </c:pt>
                <c:pt idx="14">
                  <c:v>916</c:v>
                </c:pt>
                <c:pt idx="15">
                  <c:v>3248</c:v>
                </c:pt>
                <c:pt idx="16">
                  <c:v>3902</c:v>
                </c:pt>
                <c:pt idx="17">
                  <c:v>2001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0"/>
      </c:doughnut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73049" y="4438651"/>
    <xdr:ext cx="8756651" cy="2171699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0.02103</cdr:x>
      <cdr:y>0.06839</cdr:y>
    </cdr:from>
    <cdr:to>
      <cdr:x>0.19181</cdr:x>
      <cdr:y>0.62719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84152" y="148522"/>
          <a:ext cx="1495461" cy="1213552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5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endParaRPr lang="fr-FR" sz="800"/>
        </a:p>
        <a:p xmlns:a="http://schemas.openxmlformats.org/drawingml/2006/main">
          <a:pPr algn="ctr"/>
          <a:r>
            <a:rPr lang="fr-FR" sz="800"/>
            <a:t>Fermeture</a:t>
          </a:r>
          <a:r>
            <a:rPr lang="fr-FR" sz="800" baseline="0"/>
            <a:t> de Césaire le 20 juin 2015 pour reconstruction.</a:t>
          </a:r>
        </a:p>
        <a:p xmlns:a="http://schemas.openxmlformats.org/drawingml/2006/main">
          <a:pPr algn="ctr"/>
          <a:endParaRPr lang="fr-FR" sz="800" baseline="0"/>
        </a:p>
        <a:p xmlns:a="http://schemas.openxmlformats.org/drawingml/2006/main">
          <a:pPr algn="ctr"/>
          <a:r>
            <a:rPr lang="fr-FR" sz="800" baseline="0"/>
            <a:t>Fermeture de Giroud et Sand pour travaux de modernisation, de mi-juin à mi-septembre 2017</a:t>
          </a:r>
        </a:p>
        <a:p xmlns:a="http://schemas.openxmlformats.org/drawingml/2006/main">
          <a:pPr algn="ctr"/>
          <a:endParaRPr lang="fr-FR" sz="800" baseline="0"/>
        </a:p>
        <a:p xmlns:a="http://schemas.openxmlformats.org/drawingml/2006/main">
          <a:pPr algn="ctr"/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5774" y="4305299"/>
    <xdr:ext cx="9305926" cy="2705101"/>
    <xdr:graphicFrame macro="">
      <xdr:nvGraphicFramePr>
        <xdr:cNvPr id="5" name="Graphique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0.05425</cdr:x>
      <cdr:y>0.15845</cdr:y>
    </cdr:from>
    <cdr:to>
      <cdr:x>0.20368</cdr:x>
      <cdr:y>0.59155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04846" y="428625"/>
          <a:ext cx="1390585" cy="1171575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5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fr-FR" sz="800">
              <a:effectLst/>
              <a:latin typeface="+mn-lt"/>
              <a:ea typeface="+mn-ea"/>
              <a:cs typeface="+mn-cs"/>
            </a:rPr>
            <a:t>Fermeture</a:t>
          </a:r>
          <a:r>
            <a:rPr lang="fr-FR" sz="800" baseline="0">
              <a:effectLst/>
              <a:latin typeface="+mn-lt"/>
              <a:ea typeface="+mn-ea"/>
              <a:cs typeface="+mn-cs"/>
            </a:rPr>
            <a:t> de Césaire le 20 juin 2015 pour reconstruction.  </a:t>
          </a:r>
        </a:p>
        <a:p xmlns:a="http://schemas.openxmlformats.org/drawingml/2006/main">
          <a:pPr algn="ctr"/>
          <a:endParaRPr lang="fr-FR" sz="800" baseline="0">
            <a:effectLst/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fr-FR" sz="800" baseline="0">
              <a:effectLst/>
              <a:latin typeface="+mn-lt"/>
              <a:ea typeface="+mn-ea"/>
              <a:cs typeface="+mn-cs"/>
            </a:rPr>
            <a:t>Fermeture  de Giroud et Sand pour travaux de modernisation, de mi-juin à mi-septembre 2017.</a:t>
          </a:r>
        </a:p>
        <a:p xmlns:a="http://schemas.openxmlformats.org/drawingml/2006/main">
          <a:pPr algn="ctr"/>
          <a:endParaRPr lang="fr-FR" sz="800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187325</xdr:colOff>
      <xdr:row>25</xdr:row>
      <xdr:rowOff>85726</xdr:rowOff>
    </xdr:from>
    <xdr:to>
      <xdr:col>10</xdr:col>
      <xdr:colOff>615950</xdr:colOff>
      <xdr:row>26</xdr:row>
      <xdr:rowOff>1184276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0275" y="5229226"/>
          <a:ext cx="2686050" cy="1346200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552450" y="3752851"/>
    <xdr:ext cx="8010525" cy="2733674"/>
    <xdr:graphicFrame macro="">
      <xdr:nvGraphicFramePr>
        <xdr:cNvPr id="4" name="Graphique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247774" y="4591051"/>
    <xdr:ext cx="6010275" cy="2085974"/>
    <xdr:graphicFrame macro="">
      <xdr:nvGraphicFramePr>
        <xdr:cNvPr id="3" name="Graphique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1533526" y="2390775"/>
    <xdr:ext cx="6000750" cy="3914776"/>
    <xdr:graphicFrame macro="">
      <xdr:nvGraphicFramePr>
        <xdr:cNvPr id="3" name="Graphique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pports/Rapport%20activit&#233;%202017/Chiffres%20pour%20graphiques/Formation%202017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Chiffres%20pour%20graphiques/Retours%202017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STATISTIQUES/RETOURS%20DECENTRALISES/Retours%20d&#233;centralis&#233;s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Chiffres%20pour%20graphiques/Retours%20decentralis&#233;s%202017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Rapports/Rapport%20activit&#233;%202017/TAD%202017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Chiffres%20pour%20graphiques/Taux%20rotation%20RDC%20EZ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Chiffres%20pour%20graphiques/Pr&#234;ts%20par%20collections%202016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Chiffres%20pour%20graphiques/Pr&#234;ts%20par%20domaines%202017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Acq/Modele%20Bilan%20Ttes%20coms%202017%20pour%20graphiques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BILAN%20sugg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RAPPORT%202017%20-%20CONTENUS/Entr&#233;es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apports/Rapport%20activit&#233;%202017/Ludoth&#232;que%20stats%202017/Fr&#233;quentation%20ludoth&#232;que%20201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Chiffres%20pour%20graphiques/Abo%20au%2031%20cate%20et%20typ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Chiffres%20pour%20graphiques/Abonn&#233;s%20au%2031%20communes%20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Chiffres%20pour%20graphiques/Pr&#234;ts%202017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Chiffres%20pour%20graphiques/Pr&#234;ts%20cate%20201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Chiffres%20pour%20graphiques/Pr&#234;ts%20communes%202017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Chiffres%20pour%20graphiques/R&#233;sa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Pour rapport"/>
      <sheetName val="Dédoublonnée cate"/>
      <sheetName val="Graph6"/>
      <sheetName val="Graph7"/>
      <sheetName val="Feuil6"/>
    </sheetNames>
    <sheetDataSet>
      <sheetData sheetId="0" refreshError="1"/>
      <sheetData sheetId="1">
        <row r="14">
          <cell r="A14" t="str">
            <v>Categorie A</v>
          </cell>
          <cell r="C14">
            <v>23</v>
          </cell>
        </row>
        <row r="15">
          <cell r="A15" t="str">
            <v>Categorie B</v>
          </cell>
          <cell r="C15">
            <v>51</v>
          </cell>
        </row>
        <row r="16">
          <cell r="A16" t="str">
            <v>Categorie C</v>
          </cell>
          <cell r="C16">
            <v>122</v>
          </cell>
        </row>
      </sheetData>
      <sheetData sheetId="2" refreshError="1"/>
      <sheetData sheetId="3" refreshError="1"/>
      <sheetData sheetId="4" refreshError="1"/>
      <sheetData sheetId="5">
        <row r="18">
          <cell r="J18" t="str">
            <v>Besoins collectifs réseau</v>
          </cell>
          <cell r="K18">
            <v>125</v>
          </cell>
        </row>
        <row r="19">
          <cell r="J19" t="str">
            <v>Sécurité</v>
          </cell>
          <cell r="K19">
            <v>39</v>
          </cell>
        </row>
        <row r="20">
          <cell r="J20" t="str">
            <v>Bureautique</v>
          </cell>
          <cell r="K20">
            <v>30</v>
          </cell>
        </row>
        <row r="21">
          <cell r="J21" t="str">
            <v>Formation d'intégration</v>
          </cell>
          <cell r="K21">
            <v>25</v>
          </cell>
        </row>
        <row r="22">
          <cell r="J22" t="str">
            <v>Autres formations pro</v>
          </cell>
          <cell r="K22">
            <v>437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retours 2017"/>
    </sheetNames>
    <sheetDataSet>
      <sheetData sheetId="0" refreshError="1"/>
      <sheetData sheetId="1">
        <row r="3">
          <cell r="B3" t="str">
            <v>AC</v>
          </cell>
          <cell r="C3" t="str">
            <v>CZ</v>
          </cell>
          <cell r="D3" t="str">
            <v>EZ</v>
          </cell>
          <cell r="E3" t="str">
            <v>CR</v>
          </cell>
          <cell r="F3" t="str">
            <v>FE</v>
          </cell>
          <cell r="G3" t="str">
            <v>FG</v>
          </cell>
          <cell r="H3" t="str">
            <v>GA</v>
          </cell>
          <cell r="I3" t="str">
            <v>GL</v>
          </cell>
          <cell r="J3" t="str">
            <v>GS</v>
          </cell>
          <cell r="K3" t="str">
            <v>JG</v>
          </cell>
          <cell r="L3" t="str">
            <v>JR</v>
          </cell>
          <cell r="M3" t="str">
            <v>LF</v>
          </cell>
          <cell r="N3" t="str">
            <v>PL</v>
          </cell>
          <cell r="O3" t="str">
            <v>SH</v>
          </cell>
          <cell r="P3" t="str">
            <v>VH</v>
          </cell>
        </row>
        <row r="16">
          <cell r="B16">
            <v>263345</v>
          </cell>
          <cell r="D16">
            <v>558335</v>
          </cell>
          <cell r="E16">
            <v>51517</v>
          </cell>
          <cell r="F16">
            <v>117128</v>
          </cell>
          <cell r="G16">
            <v>105549</v>
          </cell>
          <cell r="H16">
            <v>103059</v>
          </cell>
          <cell r="I16">
            <v>101446</v>
          </cell>
          <cell r="J16">
            <v>33611</v>
          </cell>
          <cell r="K16">
            <v>78396</v>
          </cell>
          <cell r="L16">
            <v>140266</v>
          </cell>
          <cell r="M16">
            <v>24532</v>
          </cell>
          <cell r="N16">
            <v>27245</v>
          </cell>
          <cell r="O16">
            <v>117467</v>
          </cell>
          <cell r="P16">
            <v>219292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Feuil1"/>
    </sheetNames>
    <sheetDataSet>
      <sheetData sheetId="0" refreshError="1"/>
      <sheetData sheetId="1">
        <row r="20">
          <cell r="B20">
            <v>2397</v>
          </cell>
          <cell r="C20">
            <v>8017</v>
          </cell>
          <cell r="D20">
            <v>12977</v>
          </cell>
          <cell r="E20">
            <v>16191</v>
          </cell>
          <cell r="F20">
            <v>18471</v>
          </cell>
          <cell r="G20">
            <v>18243</v>
          </cell>
          <cell r="H20">
            <v>19400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</sheetNames>
    <sheetDataSet>
      <sheetData sheetId="0">
        <row r="4">
          <cell r="C4" t="str">
            <v>AC</v>
          </cell>
          <cell r="D4" t="str">
            <v>CR</v>
          </cell>
          <cell r="E4" t="str">
            <v>CZ</v>
          </cell>
          <cell r="F4" t="str">
            <v>EZ</v>
          </cell>
          <cell r="G4" t="str">
            <v>FE</v>
          </cell>
          <cell r="H4" t="str">
            <v>FG</v>
          </cell>
          <cell r="I4" t="str">
            <v>GA</v>
          </cell>
          <cell r="J4" t="str">
            <v>GL</v>
          </cell>
          <cell r="K4" t="str">
            <v>GS</v>
          </cell>
          <cell r="L4" t="str">
            <v>JG</v>
          </cell>
          <cell r="M4" t="str">
            <v>JR</v>
          </cell>
          <cell r="N4" t="str">
            <v>LF</v>
          </cell>
          <cell r="O4" t="str">
            <v>PL</v>
          </cell>
          <cell r="P4" t="str">
            <v>SH</v>
          </cell>
          <cell r="Q4" t="str">
            <v>VH</v>
          </cell>
        </row>
        <row r="5">
          <cell r="B5" t="str">
            <v>AC</v>
          </cell>
          <cell r="R5">
            <v>21002</v>
          </cell>
        </row>
        <row r="6">
          <cell r="B6" t="str">
            <v>CR</v>
          </cell>
          <cell r="R6">
            <v>1149</v>
          </cell>
        </row>
        <row r="7">
          <cell r="B7" t="str">
            <v>CZ</v>
          </cell>
          <cell r="R7">
            <v>17</v>
          </cell>
        </row>
        <row r="8">
          <cell r="B8" t="str">
            <v>EZ</v>
          </cell>
          <cell r="R8">
            <v>81772</v>
          </cell>
        </row>
        <row r="9">
          <cell r="B9" t="str">
            <v>FE</v>
          </cell>
          <cell r="R9">
            <v>28713</v>
          </cell>
        </row>
        <row r="10">
          <cell r="B10" t="str">
            <v>FG</v>
          </cell>
          <cell r="R10">
            <v>8293</v>
          </cell>
        </row>
        <row r="11">
          <cell r="B11" t="str">
            <v>GA</v>
          </cell>
          <cell r="R11">
            <v>5453</v>
          </cell>
        </row>
        <row r="12">
          <cell r="B12" t="str">
            <v>GL</v>
          </cell>
          <cell r="R12">
            <v>23307</v>
          </cell>
        </row>
        <row r="13">
          <cell r="B13" t="str">
            <v>GS</v>
          </cell>
          <cell r="R13">
            <v>3166</v>
          </cell>
        </row>
        <row r="14">
          <cell r="B14" t="str">
            <v>JG</v>
          </cell>
          <cell r="R14">
            <v>6128</v>
          </cell>
        </row>
        <row r="15">
          <cell r="B15" t="str">
            <v>JR</v>
          </cell>
          <cell r="R15">
            <v>16229</v>
          </cell>
        </row>
        <row r="16">
          <cell r="B16" t="str">
            <v>LF</v>
          </cell>
          <cell r="R16">
            <v>4379</v>
          </cell>
        </row>
        <row r="17">
          <cell r="B17" t="str">
            <v>PL</v>
          </cell>
          <cell r="R17">
            <v>3317</v>
          </cell>
        </row>
        <row r="18">
          <cell r="B18" t="str">
            <v>SH</v>
          </cell>
          <cell r="R18">
            <v>18032</v>
          </cell>
        </row>
        <row r="19">
          <cell r="B19" t="str">
            <v>VH</v>
          </cell>
          <cell r="R19">
            <v>21425</v>
          </cell>
        </row>
        <row r="20">
          <cell r="C20">
            <v>30104</v>
          </cell>
          <cell r="D20">
            <v>701</v>
          </cell>
          <cell r="E20">
            <v>0</v>
          </cell>
          <cell r="F20">
            <v>56542</v>
          </cell>
          <cell r="G20">
            <v>22964</v>
          </cell>
          <cell r="H20">
            <v>8762</v>
          </cell>
          <cell r="I20">
            <v>8736</v>
          </cell>
          <cell r="J20">
            <v>22032</v>
          </cell>
          <cell r="K20">
            <v>3002</v>
          </cell>
          <cell r="L20">
            <v>6489</v>
          </cell>
          <cell r="M20">
            <v>17951</v>
          </cell>
          <cell r="N20">
            <v>3229</v>
          </cell>
          <cell r="O20">
            <v>5667</v>
          </cell>
          <cell r="P20">
            <v>20761</v>
          </cell>
          <cell r="Q20">
            <v>35442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6"/>
      <sheetName val="Graph1"/>
      <sheetName val="Graph2"/>
      <sheetName val="Graph3"/>
      <sheetName val="Calcul TAD 2017 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8">
          <cell r="A18" t="str">
            <v>Consultation Occitanie</v>
          </cell>
          <cell r="O18">
            <v>4435</v>
          </cell>
        </row>
        <row r="19">
          <cell r="A19" t="str">
            <v>Bureau logistique - retours décentralisés</v>
          </cell>
          <cell r="O19">
            <v>5680</v>
          </cell>
        </row>
        <row r="20">
          <cell r="A20" t="str">
            <v>Forum</v>
          </cell>
          <cell r="O20">
            <v>71.5</v>
          </cell>
        </row>
        <row r="21">
          <cell r="A21" t="str">
            <v>Histoire et société Adultes</v>
          </cell>
        </row>
        <row r="22">
          <cell r="A22" t="str">
            <v>Histoire et société Jeunesse</v>
          </cell>
        </row>
        <row r="23">
          <cell r="A23" t="str">
            <v>Littérature Adultes</v>
          </cell>
        </row>
        <row r="24">
          <cell r="A24" t="str">
            <v>Littérature Jeunesse</v>
          </cell>
        </row>
        <row r="25">
          <cell r="A25" t="str">
            <v>Prêt aux écoles</v>
          </cell>
        </row>
        <row r="26">
          <cell r="A26" t="str">
            <v>Musique</v>
          </cell>
          <cell r="O26">
            <v>74440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3"/>
      <sheetName val="Graph4"/>
      <sheetName val="Graph6"/>
      <sheetName val="Rotation EZ"/>
    </sheetNames>
    <sheetDataSet>
      <sheetData sheetId="0" refreshError="1"/>
      <sheetData sheetId="1" refreshError="1"/>
      <sheetData sheetId="2" refreshError="1"/>
      <sheetData sheetId="3">
        <row r="5">
          <cell r="C5" t="str">
            <v>Sélections RDC</v>
          </cell>
          <cell r="D5">
            <v>4786</v>
          </cell>
          <cell r="E5">
            <v>38185</v>
          </cell>
        </row>
        <row r="6">
          <cell r="C6" t="str">
            <v>Adultes, Histoire et Société</v>
          </cell>
          <cell r="D6">
            <v>27802</v>
          </cell>
          <cell r="E6">
            <v>75193</v>
          </cell>
        </row>
        <row r="7">
          <cell r="C7" t="str">
            <v>Adultes, Littérature et Arts</v>
          </cell>
          <cell r="D7">
            <v>43142</v>
          </cell>
          <cell r="E7">
            <v>175767</v>
          </cell>
        </row>
        <row r="8">
          <cell r="C8" t="str">
            <v>Bibliothèque d'Occitanie</v>
          </cell>
          <cell r="D8">
            <v>9050</v>
          </cell>
          <cell r="E8">
            <v>4490</v>
          </cell>
        </row>
        <row r="9">
          <cell r="C9" t="str">
            <v>Espace Homère</v>
          </cell>
          <cell r="D9">
            <v>7973</v>
          </cell>
          <cell r="E9">
            <v>28569</v>
          </cell>
        </row>
        <row r="10">
          <cell r="C10" t="str">
            <v>Jeunesse,  Histoire et Société</v>
          </cell>
          <cell r="D10">
            <v>8354</v>
          </cell>
          <cell r="E10">
            <v>15253</v>
          </cell>
        </row>
        <row r="11">
          <cell r="C11" t="str">
            <v>Jeunesse,  Littérature et arts</v>
          </cell>
          <cell r="D11">
            <v>38737</v>
          </cell>
          <cell r="E11">
            <v>207228</v>
          </cell>
        </row>
        <row r="12">
          <cell r="C12" t="str">
            <v>Musique et danse</v>
          </cell>
          <cell r="D12">
            <v>35289</v>
          </cell>
          <cell r="E12">
            <v>88506</v>
          </cell>
        </row>
        <row r="13">
          <cell r="C13" t="str">
            <v>Sciences et loisirs</v>
          </cell>
          <cell r="D13">
            <v>16058</v>
          </cell>
          <cell r="E13">
            <v>54289</v>
          </cell>
        </row>
        <row r="14">
          <cell r="C14" t="str">
            <v>Autres</v>
          </cell>
          <cell r="D14">
            <v>3890</v>
          </cell>
          <cell r="E14">
            <v>3281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Prêts collections 2017"/>
    </sheetNames>
    <sheetDataSet>
      <sheetData sheetId="0" refreshError="1"/>
      <sheetData sheetId="1">
        <row r="42">
          <cell r="A42" t="str">
            <v>DVD</v>
          </cell>
          <cell r="Q42">
            <v>333157</v>
          </cell>
        </row>
        <row r="43">
          <cell r="A43" t="str">
            <v>CD</v>
          </cell>
          <cell r="Q43">
            <v>166682</v>
          </cell>
        </row>
        <row r="44">
          <cell r="A44" t="str">
            <v>Documents J</v>
          </cell>
          <cell r="Q44">
            <v>779587</v>
          </cell>
        </row>
        <row r="45">
          <cell r="A45" t="str">
            <v>Documents A</v>
          </cell>
          <cell r="Q45">
            <v>905596</v>
          </cell>
        </row>
        <row r="46">
          <cell r="A46" t="str">
            <v>Multimédia</v>
          </cell>
          <cell r="Q46">
            <v>291</v>
          </cell>
        </row>
        <row r="47">
          <cell r="A47" t="str">
            <v>Partitions</v>
          </cell>
          <cell r="Q47">
            <v>5104</v>
          </cell>
        </row>
        <row r="48">
          <cell r="A48" t="str">
            <v>Livres LL</v>
          </cell>
          <cell r="Q48">
            <v>13952</v>
          </cell>
        </row>
        <row r="49">
          <cell r="A49" t="str">
            <v>Editions adaptées</v>
          </cell>
          <cell r="Q49">
            <v>48695</v>
          </cell>
        </row>
        <row r="50">
          <cell r="A50" t="str">
            <v>Liseuses</v>
          </cell>
          <cell r="Q50">
            <v>349</v>
          </cell>
        </row>
        <row r="51">
          <cell r="A51" t="str">
            <v>Jeux</v>
          </cell>
          <cell r="Q51">
            <v>2359</v>
          </cell>
        </row>
        <row r="52">
          <cell r="A52" t="str">
            <v>Divers</v>
          </cell>
          <cell r="Q52">
            <v>25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Graph2"/>
      <sheetName val="Graph3"/>
      <sheetName val="Graph5"/>
      <sheetName val="Graph6"/>
      <sheetName val="Graph7"/>
      <sheetName val="Prêts domaines brut"/>
      <sheetName val="Prêts domaines regroupé &amp; tri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>
        <row r="2">
          <cell r="A2" t="str">
            <v>Jeux</v>
          </cell>
          <cell r="B2">
            <v>2080</v>
          </cell>
        </row>
        <row r="3">
          <cell r="A3" t="str">
            <v>Livres Cinéma</v>
          </cell>
          <cell r="B3">
            <v>4615</v>
          </cell>
        </row>
        <row r="4">
          <cell r="A4" t="str">
            <v>Partitions</v>
          </cell>
          <cell r="B4">
            <v>4714</v>
          </cell>
        </row>
        <row r="5">
          <cell r="A5" t="str">
            <v>Parascolaire</v>
          </cell>
          <cell r="B5">
            <v>5726</v>
          </cell>
        </row>
        <row r="6">
          <cell r="A6" t="str">
            <v>Livres musique et danse</v>
          </cell>
          <cell r="B6">
            <v>9691</v>
          </cell>
        </row>
        <row r="7">
          <cell r="A7" t="str">
            <v>Fonds régional</v>
          </cell>
          <cell r="B7">
            <v>10016</v>
          </cell>
        </row>
        <row r="8">
          <cell r="A8" t="str">
            <v>PNB</v>
          </cell>
          <cell r="B8">
            <v>18291</v>
          </cell>
        </row>
        <row r="9">
          <cell r="A9" t="str">
            <v>Langues étrangères</v>
          </cell>
          <cell r="B9">
            <v>24422</v>
          </cell>
        </row>
        <row r="10">
          <cell r="A10" t="str">
            <v>Société</v>
          </cell>
          <cell r="B10">
            <v>28522</v>
          </cell>
        </row>
        <row r="11">
          <cell r="A11" t="str">
            <v>Littérature</v>
          </cell>
          <cell r="B11">
            <v>29953</v>
          </cell>
        </row>
        <row r="12">
          <cell r="A12" t="str">
            <v>Philo Psycho Religions</v>
          </cell>
          <cell r="B12">
            <v>37108</v>
          </cell>
        </row>
        <row r="13">
          <cell r="A13" t="str">
            <v>Histoire et géographie</v>
          </cell>
          <cell r="B13">
            <v>39888</v>
          </cell>
        </row>
        <row r="14">
          <cell r="A14" t="str">
            <v>Arts, loisirs et sports</v>
          </cell>
          <cell r="B14">
            <v>45730</v>
          </cell>
        </row>
        <row r="15">
          <cell r="A15" t="str">
            <v>Editions adaptées</v>
          </cell>
          <cell r="B15">
            <v>50317</v>
          </cell>
        </row>
        <row r="16">
          <cell r="A16" t="str">
            <v>Mangas</v>
          </cell>
          <cell r="B16">
            <v>50695</v>
          </cell>
        </row>
        <row r="17">
          <cell r="A17" t="str">
            <v>Romans étrangers</v>
          </cell>
          <cell r="B17">
            <v>90941</v>
          </cell>
        </row>
        <row r="18">
          <cell r="A18" t="str">
            <v>Sciences et techniques</v>
          </cell>
          <cell r="B18">
            <v>95808</v>
          </cell>
        </row>
        <row r="19">
          <cell r="A19" t="str">
            <v>CD</v>
          </cell>
          <cell r="B19">
            <v>144570</v>
          </cell>
        </row>
        <row r="20">
          <cell r="A20" t="str">
            <v>Romans et documentaires jeunesse</v>
          </cell>
          <cell r="B20">
            <v>169229</v>
          </cell>
        </row>
        <row r="21">
          <cell r="A21" t="str">
            <v>Romans français</v>
          </cell>
          <cell r="B21">
            <v>176228</v>
          </cell>
        </row>
        <row r="22">
          <cell r="A22" t="str">
            <v>Albums</v>
          </cell>
          <cell r="B22">
            <v>262845</v>
          </cell>
        </row>
        <row r="23">
          <cell r="A23" t="str">
            <v>DVD</v>
          </cell>
          <cell r="B23">
            <v>293854</v>
          </cell>
        </row>
        <row r="24">
          <cell r="A24" t="str">
            <v>Bandes dessinées</v>
          </cell>
          <cell r="B24">
            <v>301844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 par DOMAINES "/>
      <sheetName val="Graph bilan par domaines 2017 %"/>
      <sheetName val="Graph bilan par domaines nbre"/>
      <sheetName val="Source graph domaines global"/>
      <sheetName val="Graph CD 2017"/>
      <sheetName val="Détail CD 2017"/>
      <sheetName val="Graph Détails DVD 2016"/>
      <sheetName val="Graph fiction docs 2016"/>
      <sheetName val="Fiction docs livres 2016"/>
      <sheetName val="Valeurs DVD"/>
      <sheetName val="Graph Locs et lig réseau 2016"/>
      <sheetName val="Valeurs locs 2016"/>
      <sheetName val="Graph Autres 2017"/>
      <sheetName val="Détails autres 2017"/>
      <sheetName val="Graph 2017"/>
      <sheetName val="Nb docs 2017"/>
      <sheetName val="% Acq par locs 2017"/>
      <sheetName val="NB achats par locs 2017"/>
      <sheetName val="Fiction 2017"/>
      <sheetName val="NB fictions 2016"/>
      <sheetName val="Feuil3"/>
      <sheetName val="Feuil1"/>
      <sheetName val="Feuil2"/>
      <sheetName val="Graph détails CD 2016"/>
      <sheetName val="Détails documentaires 2016"/>
      <sheetName val="Nb docs 2016"/>
      <sheetName val="Fiction 2016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/>
      <sheetData sheetId="9"/>
      <sheetData sheetId="10" refreshError="1"/>
      <sheetData sheetId="11"/>
      <sheetData sheetId="12" refreshError="1"/>
      <sheetData sheetId="13"/>
      <sheetData sheetId="14" refreshError="1"/>
      <sheetData sheetId="15"/>
      <sheetData sheetId="16" refreshError="1"/>
      <sheetData sheetId="17">
        <row r="2">
          <cell r="A2" t="str">
            <v>AC</v>
          </cell>
          <cell r="B2">
            <v>3665</v>
          </cell>
        </row>
        <row r="3">
          <cell r="A3" t="str">
            <v>CR</v>
          </cell>
          <cell r="B3">
            <v>2490</v>
          </cell>
        </row>
        <row r="4">
          <cell r="A4" t="str">
            <v>CZ</v>
          </cell>
          <cell r="B4">
            <v>2908</v>
          </cell>
        </row>
        <row r="5">
          <cell r="A5" t="str">
            <v>EZ</v>
          </cell>
          <cell r="B5">
            <v>12190</v>
          </cell>
        </row>
        <row r="6">
          <cell r="A6" t="str">
            <v>FE</v>
          </cell>
          <cell r="B6">
            <v>1967</v>
          </cell>
        </row>
        <row r="7">
          <cell r="A7" t="str">
            <v>FG</v>
          </cell>
          <cell r="B7">
            <v>3070</v>
          </cell>
        </row>
        <row r="8">
          <cell r="A8" t="str">
            <v>FO</v>
          </cell>
          <cell r="B8">
            <v>217</v>
          </cell>
        </row>
        <row r="9">
          <cell r="A9" t="str">
            <v>GA</v>
          </cell>
          <cell r="B9">
            <v>2569</v>
          </cell>
        </row>
        <row r="10">
          <cell r="A10" t="str">
            <v>GL</v>
          </cell>
          <cell r="B10">
            <v>2735</v>
          </cell>
        </row>
        <row r="11">
          <cell r="A11" t="str">
            <v>GS</v>
          </cell>
          <cell r="B11">
            <v>1301</v>
          </cell>
        </row>
        <row r="12">
          <cell r="A12" t="str">
            <v>JG</v>
          </cell>
          <cell r="B12">
            <v>2552</v>
          </cell>
        </row>
        <row r="13">
          <cell r="A13" t="str">
            <v>JR</v>
          </cell>
          <cell r="B13">
            <v>3677</v>
          </cell>
        </row>
        <row r="14">
          <cell r="A14" t="str">
            <v>LF</v>
          </cell>
          <cell r="B14">
            <v>856</v>
          </cell>
        </row>
        <row r="15">
          <cell r="A15" t="str">
            <v>PL</v>
          </cell>
          <cell r="B15">
            <v>770</v>
          </cell>
        </row>
        <row r="16">
          <cell r="A16" t="str">
            <v>RE</v>
          </cell>
          <cell r="B16">
            <v>916</v>
          </cell>
        </row>
        <row r="17">
          <cell r="A17" t="str">
            <v>SH</v>
          </cell>
          <cell r="B17">
            <v>3248</v>
          </cell>
        </row>
        <row r="18">
          <cell r="A18" t="str">
            <v>VH</v>
          </cell>
          <cell r="B18">
            <v>3902</v>
          </cell>
        </row>
        <row r="19">
          <cell r="A19" t="str">
            <v xml:space="preserve">Achats réseau PNB, SUG </v>
          </cell>
          <cell r="B19">
            <v>2001</v>
          </cell>
        </row>
      </sheetData>
      <sheetData sheetId="18" refreshError="1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19">
          <cell r="B19"/>
        </row>
        <row r="20">
          <cell r="A20" t="str">
            <v xml:space="preserve"> ROM FRAN  
</v>
          </cell>
          <cell r="B20">
            <v>143</v>
          </cell>
        </row>
        <row r="21">
          <cell r="A21" t="str">
            <v xml:space="preserve"> SOCIETE
</v>
          </cell>
          <cell r="B21">
            <v>115</v>
          </cell>
        </row>
        <row r="22">
          <cell r="A22" t="str">
            <v xml:space="preserve"> SCIENCES T
</v>
          </cell>
          <cell r="B22">
            <v>114</v>
          </cell>
        </row>
        <row r="23">
          <cell r="A23" t="str">
            <v xml:space="preserve">PHILO PSY
</v>
          </cell>
          <cell r="B23">
            <v>108</v>
          </cell>
        </row>
        <row r="24">
          <cell r="A24" t="str">
            <v xml:space="preserve">DVD **
</v>
          </cell>
          <cell r="B24">
            <v>103</v>
          </cell>
        </row>
        <row r="25">
          <cell r="A25" t="str">
            <v xml:space="preserve"> ROMAN ETR 
</v>
          </cell>
          <cell r="B25">
            <v>89</v>
          </cell>
        </row>
        <row r="26">
          <cell r="A26" t="str">
            <v xml:space="preserve">CD *
</v>
          </cell>
          <cell r="B26">
            <v>60</v>
          </cell>
        </row>
        <row r="27">
          <cell r="A27" t="str">
            <v xml:space="preserve"> BD
</v>
          </cell>
          <cell r="B27">
            <v>57</v>
          </cell>
        </row>
        <row r="28">
          <cell r="A28" t="str">
            <v xml:space="preserve"> ROM J DOC J 
</v>
          </cell>
          <cell r="B28">
            <v>56</v>
          </cell>
        </row>
        <row r="29">
          <cell r="A29" t="str">
            <v xml:space="preserve"> HIST GEO
</v>
          </cell>
          <cell r="B29">
            <v>39</v>
          </cell>
        </row>
        <row r="30">
          <cell r="A30" t="str">
            <v xml:space="preserve">ARTS LOISIRS
</v>
          </cell>
          <cell r="B30">
            <v>35</v>
          </cell>
        </row>
        <row r="31">
          <cell r="A31" t="str">
            <v xml:space="preserve">LITTERATURE
</v>
          </cell>
          <cell r="B31">
            <v>32</v>
          </cell>
        </row>
        <row r="32">
          <cell r="A32" t="str">
            <v xml:space="preserve"> MANGA
</v>
          </cell>
          <cell r="B32">
            <v>27</v>
          </cell>
        </row>
        <row r="33">
          <cell r="A33" t="str">
            <v xml:space="preserve"> ALBUM
</v>
          </cell>
          <cell r="B33">
            <v>22</v>
          </cell>
        </row>
        <row r="34">
          <cell r="A34" t="str">
            <v xml:space="preserve">LIVRES  MU 
</v>
          </cell>
          <cell r="B34">
            <v>12</v>
          </cell>
        </row>
        <row r="35">
          <cell r="A35" t="str">
            <v xml:space="preserve">LANGUES ETR
</v>
          </cell>
          <cell r="B35">
            <v>4</v>
          </cell>
        </row>
        <row r="36">
          <cell r="A36" t="str">
            <v xml:space="preserve">LIVRES CINE
</v>
          </cell>
          <cell r="B36">
            <v>4</v>
          </cell>
        </row>
        <row r="37">
          <cell r="A37" t="str">
            <v xml:space="preserve">F REGIONAL
</v>
          </cell>
          <cell r="B37">
            <v>1</v>
          </cell>
        </row>
        <row r="41">
          <cell r="A41" t="str">
            <v>DOCS</v>
          </cell>
          <cell r="B41">
            <v>464</v>
          </cell>
        </row>
        <row r="42">
          <cell r="A42" t="str">
            <v xml:space="preserve">ROMANS A </v>
          </cell>
          <cell r="B42">
            <v>232</v>
          </cell>
        </row>
        <row r="43">
          <cell r="A43" t="str">
            <v xml:space="preserve">DVD </v>
          </cell>
          <cell r="B43">
            <v>103</v>
          </cell>
        </row>
        <row r="44">
          <cell r="A44" t="str">
            <v>BD -  MANGA</v>
          </cell>
          <cell r="B44">
            <v>84</v>
          </cell>
        </row>
        <row r="45">
          <cell r="A45" t="str">
            <v>CD</v>
          </cell>
          <cell r="B45">
            <v>60</v>
          </cell>
        </row>
        <row r="46">
          <cell r="A46" t="str">
            <v xml:space="preserve">ROMANS J </v>
          </cell>
          <cell r="B46">
            <v>56</v>
          </cell>
        </row>
        <row r="47">
          <cell r="A47" t="str">
            <v>ALBUMS</v>
          </cell>
          <cell r="B47">
            <v>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Entrées"/>
      <sheetName val="Feuil2"/>
      <sheetName val="Feuil3"/>
    </sheetNames>
    <sheetDataSet>
      <sheetData sheetId="0" refreshError="1"/>
      <sheetData sheetId="1">
        <row r="16">
          <cell r="B16" t="str">
            <v>EZ</v>
          </cell>
          <cell r="C16" t="str">
            <v>FE</v>
          </cell>
          <cell r="D16" t="str">
            <v>VH</v>
          </cell>
          <cell r="E16" t="str">
            <v>JR</v>
          </cell>
          <cell r="F16" t="str">
            <v>GL</v>
          </cell>
          <cell r="G16" t="str">
            <v>GA</v>
          </cell>
          <cell r="H16" t="str">
            <v>SH</v>
          </cell>
          <cell r="I16" t="str">
            <v>FG</v>
          </cell>
          <cell r="J16" t="str">
            <v>CZ</v>
          </cell>
          <cell r="K16" t="str">
            <v>AC</v>
          </cell>
          <cell r="L16" t="str">
            <v>LV</v>
          </cell>
          <cell r="M16" t="str">
            <v>GS</v>
          </cell>
          <cell r="N16" t="str">
            <v>JG</v>
          </cell>
          <cell r="O16" t="str">
            <v>PL</v>
          </cell>
        </row>
        <row r="29">
          <cell r="B29">
            <v>628725</v>
          </cell>
          <cell r="C29">
            <v>153850</v>
          </cell>
          <cell r="D29">
            <v>100833</v>
          </cell>
          <cell r="E29">
            <v>84775</v>
          </cell>
          <cell r="F29">
            <v>65089</v>
          </cell>
          <cell r="G29">
            <v>45782</v>
          </cell>
          <cell r="H29">
            <v>83778.002492213709</v>
          </cell>
          <cell r="I29">
            <v>51015.00189143169</v>
          </cell>
          <cell r="J29">
            <v>0</v>
          </cell>
          <cell r="K29">
            <v>85493</v>
          </cell>
          <cell r="L29">
            <v>10435</v>
          </cell>
          <cell r="M29">
            <v>20431</v>
          </cell>
          <cell r="N29">
            <v>50543.652260919291</v>
          </cell>
          <cell r="O29">
            <v>10657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vier"/>
      <sheetName val="Février"/>
      <sheetName val="Mars"/>
      <sheetName val="Avril"/>
      <sheetName val="Mai"/>
      <sheetName val="Juin"/>
      <sheetName val="Juillet"/>
      <sheetName val="Août"/>
      <sheetName val="Septembre"/>
      <sheetName val="Octobre"/>
      <sheetName val="Novembre"/>
      <sheetName val="Décembre"/>
      <sheetName val="Statistiques"/>
      <sheetName val="Vie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3">
          <cell r="A3" t="str">
            <v>Moins de 1 an</v>
          </cell>
          <cell r="N3">
            <v>379</v>
          </cell>
        </row>
        <row r="4">
          <cell r="A4" t="str">
            <v>1 an</v>
          </cell>
          <cell r="N4">
            <v>998</v>
          </cell>
        </row>
        <row r="5">
          <cell r="A5" t="str">
            <v>2 ans</v>
          </cell>
          <cell r="N5">
            <v>1232</v>
          </cell>
        </row>
        <row r="6">
          <cell r="A6" t="str">
            <v>3 ans</v>
          </cell>
          <cell r="N6">
            <v>1247</v>
          </cell>
        </row>
        <row r="7">
          <cell r="A7" t="str">
            <v>4 ans</v>
          </cell>
          <cell r="N7">
            <v>968</v>
          </cell>
        </row>
        <row r="8">
          <cell r="A8" t="str">
            <v>5 ans</v>
          </cell>
          <cell r="N8">
            <v>790</v>
          </cell>
        </row>
        <row r="9">
          <cell r="A9" t="str">
            <v>6 ans</v>
          </cell>
          <cell r="N9">
            <v>670</v>
          </cell>
        </row>
        <row r="10">
          <cell r="A10" t="str">
            <v>7 ans</v>
          </cell>
          <cell r="N10">
            <v>640</v>
          </cell>
        </row>
        <row r="11">
          <cell r="A11" t="str">
            <v>8 ans</v>
          </cell>
          <cell r="N11">
            <v>685</v>
          </cell>
        </row>
        <row r="12">
          <cell r="A12" t="str">
            <v>9 ans</v>
          </cell>
          <cell r="N12">
            <v>552</v>
          </cell>
        </row>
        <row r="13">
          <cell r="A13" t="str">
            <v>10 ans</v>
          </cell>
          <cell r="N13">
            <v>431</v>
          </cell>
        </row>
        <row r="14">
          <cell r="A14" t="str">
            <v>11 ans</v>
          </cell>
          <cell r="N14">
            <v>251</v>
          </cell>
        </row>
        <row r="15">
          <cell r="A15" t="str">
            <v>12 ans</v>
          </cell>
          <cell r="N15">
            <v>96</v>
          </cell>
        </row>
        <row r="16">
          <cell r="A16" t="str">
            <v>13 ans</v>
          </cell>
          <cell r="N16">
            <v>56</v>
          </cell>
        </row>
        <row r="17">
          <cell r="A17" t="str">
            <v>14 ans</v>
          </cell>
          <cell r="N17">
            <v>24</v>
          </cell>
        </row>
        <row r="18">
          <cell r="A18" t="str">
            <v>15 ans</v>
          </cell>
          <cell r="N18">
            <v>19</v>
          </cell>
        </row>
        <row r="19">
          <cell r="A19" t="str">
            <v>16 ans</v>
          </cell>
          <cell r="N19">
            <v>30</v>
          </cell>
        </row>
        <row r="20">
          <cell r="A20" t="str">
            <v>17 ans</v>
          </cell>
          <cell r="N20">
            <v>73</v>
          </cell>
        </row>
        <row r="21">
          <cell r="A21" t="str">
            <v>18 ans et +</v>
          </cell>
          <cell r="N21">
            <v>13</v>
          </cell>
        </row>
      </sheetData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2"/>
      <sheetName val="Abonnés au 31 cate"/>
      <sheetName val="Abonnés au 31 type "/>
      <sheetName val="Feuil1"/>
    </sheetNames>
    <sheetDataSet>
      <sheetData sheetId="0" refreshError="1"/>
      <sheetData sheetId="1">
        <row r="3">
          <cell r="A3" t="str">
            <v xml:space="preserve">Adultes </v>
          </cell>
          <cell r="Q3">
            <v>21779</v>
          </cell>
        </row>
        <row r="4">
          <cell r="A4" t="str">
            <v>Ass. maternelles</v>
          </cell>
          <cell r="Q4">
            <v>373</v>
          </cell>
        </row>
        <row r="5">
          <cell r="A5" t="str">
            <v>BCD</v>
          </cell>
          <cell r="Q5">
            <v>46</v>
          </cell>
        </row>
        <row r="6">
          <cell r="A6" t="str">
            <v>Chercheurs</v>
          </cell>
          <cell r="Q6">
            <v>268</v>
          </cell>
        </row>
        <row r="7">
          <cell r="A7" t="str">
            <v>Classes crèches</v>
          </cell>
          <cell r="Q7">
            <v>1141</v>
          </cell>
        </row>
        <row r="8">
          <cell r="A8" t="str">
            <v>Collectivités</v>
          </cell>
          <cell r="Q8">
            <v>277</v>
          </cell>
        </row>
        <row r="9">
          <cell r="A9" t="str">
            <v>Enfants</v>
          </cell>
          <cell r="Q9">
            <v>15246</v>
          </cell>
        </row>
        <row r="10">
          <cell r="A10" t="str">
            <v>Jeunes</v>
          </cell>
          <cell r="Q10">
            <v>3756</v>
          </cell>
        </row>
        <row r="11">
          <cell r="A11" t="str">
            <v>Personnel</v>
          </cell>
          <cell r="Q11">
            <v>348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2"/>
      <sheetName val="2017"/>
      <sheetName val="MPT"/>
      <sheetName val="Hors Mpt"/>
      <sheetName val="Regroupement"/>
      <sheetName val="Pour rapport"/>
      <sheetName val="% pour fiches"/>
    </sheetNames>
    <sheetDataSet>
      <sheetData sheetId="0" refreshError="1"/>
      <sheetData sheetId="1">
        <row r="81">
          <cell r="A81" t="str">
            <v>Métropole hors Montpellier</v>
          </cell>
          <cell r="Q81">
            <v>12060</v>
          </cell>
        </row>
        <row r="82">
          <cell r="A82" t="str">
            <v>Montpellier</v>
          </cell>
          <cell r="Q82">
            <v>26208</v>
          </cell>
        </row>
        <row r="83">
          <cell r="A83" t="str">
            <v>Communes hors Métropole</v>
          </cell>
          <cell r="Q83">
            <v>2331</v>
          </cell>
        </row>
        <row r="84">
          <cell r="A84" t="str">
            <v>Autres</v>
          </cell>
          <cell r="Q84">
            <v>2635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Feuil1"/>
      <sheetName val="Feuil2"/>
      <sheetName val="Feuil3"/>
    </sheetNames>
    <sheetDataSet>
      <sheetData sheetId="0" refreshError="1"/>
      <sheetData sheetId="1">
        <row r="1">
          <cell r="B1" t="str">
            <v>AC</v>
          </cell>
          <cell r="C1" t="str">
            <v>CZ</v>
          </cell>
          <cell r="D1" t="str">
            <v>EZ</v>
          </cell>
          <cell r="E1" t="str">
            <v>CR</v>
          </cell>
          <cell r="F1" t="str">
            <v>FE</v>
          </cell>
          <cell r="G1" t="str">
            <v>FG</v>
          </cell>
          <cell r="H1" t="str">
            <v>GA</v>
          </cell>
          <cell r="I1" t="str">
            <v>GL</v>
          </cell>
          <cell r="J1" t="str">
            <v>GS</v>
          </cell>
          <cell r="K1" t="str">
            <v>JG</v>
          </cell>
          <cell r="L1" t="str">
            <v>JR</v>
          </cell>
          <cell r="M1" t="str">
            <v>LF</v>
          </cell>
          <cell r="N1" t="str">
            <v>PL</v>
          </cell>
          <cell r="O1" t="str">
            <v>SH</v>
          </cell>
          <cell r="P1" t="str">
            <v>VH</v>
          </cell>
        </row>
        <row r="14">
          <cell r="B14">
            <v>296103</v>
          </cell>
          <cell r="C14"/>
          <cell r="D14">
            <v>697772</v>
          </cell>
          <cell r="E14">
            <v>52434</v>
          </cell>
          <cell r="F14">
            <v>139476</v>
          </cell>
          <cell r="G14">
            <v>121061</v>
          </cell>
          <cell r="H14">
            <v>114689</v>
          </cell>
          <cell r="I14">
            <v>118743</v>
          </cell>
          <cell r="J14">
            <v>39304</v>
          </cell>
          <cell r="K14">
            <v>87579</v>
          </cell>
          <cell r="L14">
            <v>160641</v>
          </cell>
          <cell r="M14">
            <v>29087</v>
          </cell>
          <cell r="N14">
            <v>29735</v>
          </cell>
          <cell r="O14">
            <v>132329</v>
          </cell>
          <cell r="P14">
            <v>236843</v>
          </cell>
        </row>
      </sheetData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2"/>
      <sheetName val="Prêts cate"/>
    </sheetNames>
    <sheetDataSet>
      <sheetData sheetId="0" refreshError="1"/>
      <sheetData sheetId="1">
        <row r="4">
          <cell r="A4" t="str">
            <v xml:space="preserve">Adultes </v>
          </cell>
          <cell r="Q4">
            <v>1246170</v>
          </cell>
        </row>
        <row r="5">
          <cell r="A5" t="str">
            <v>Ass. maternelles</v>
          </cell>
          <cell r="Q5">
            <v>23486</v>
          </cell>
        </row>
        <row r="6">
          <cell r="A6" t="str">
            <v>BCD</v>
          </cell>
          <cell r="Q6">
            <v>13407</v>
          </cell>
        </row>
        <row r="7">
          <cell r="A7" t="str">
            <v>Chercheurs</v>
          </cell>
          <cell r="Q7">
            <v>667</v>
          </cell>
        </row>
        <row r="8">
          <cell r="A8" t="str">
            <v>Classes crèches</v>
          </cell>
          <cell r="Q8">
            <v>86156</v>
          </cell>
        </row>
        <row r="9">
          <cell r="A9" t="str">
            <v>Collectivités</v>
          </cell>
          <cell r="Q9">
            <v>23882</v>
          </cell>
        </row>
        <row r="10">
          <cell r="A10" t="str">
            <v>Enfants</v>
          </cell>
          <cell r="Q10">
            <v>730701</v>
          </cell>
        </row>
        <row r="11">
          <cell r="A11" t="str">
            <v>Jeunes</v>
          </cell>
          <cell r="Q11">
            <v>98235</v>
          </cell>
        </row>
        <row r="12">
          <cell r="A12" t="str">
            <v>Personnel</v>
          </cell>
          <cell r="Q12">
            <v>33093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2"/>
      <sheetName val="Regroupement"/>
      <sheetName val="2017 pour rapport"/>
      <sheetName val="Feuil1"/>
      <sheetName val="Hors mpt"/>
      <sheetName val="MPT"/>
      <sheetName val="2017"/>
    </sheetNames>
    <sheetDataSet>
      <sheetData sheetId="0" refreshError="1"/>
      <sheetData sheetId="1">
        <row r="81">
          <cell r="A81" t="str">
            <v>Métropole hors Montpellier</v>
          </cell>
          <cell r="Q81">
            <v>690804</v>
          </cell>
        </row>
        <row r="82">
          <cell r="A82" t="str">
            <v>Montpellier</v>
          </cell>
          <cell r="Q82">
            <v>1353255</v>
          </cell>
        </row>
        <row r="83">
          <cell r="A83" t="str">
            <v>Communes hors Métropole</v>
          </cell>
          <cell r="Q83">
            <v>152644</v>
          </cell>
        </row>
        <row r="84">
          <cell r="A84" t="str">
            <v>Autres</v>
          </cell>
          <cell r="Q84">
            <v>59094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Graph2"/>
      <sheetName val="Feuil1"/>
      <sheetName val="Feuil2"/>
      <sheetName val="Feuil3"/>
    </sheetNames>
    <sheetDataSet>
      <sheetData sheetId="0" refreshError="1"/>
      <sheetData sheetId="1" refreshError="1"/>
      <sheetData sheetId="2">
        <row r="1">
          <cell r="B1" t="str">
            <v>AC</v>
          </cell>
          <cell r="C1" t="str">
            <v>CZ</v>
          </cell>
          <cell r="D1" t="str">
            <v>EZ</v>
          </cell>
          <cell r="E1" t="str">
            <v>FE</v>
          </cell>
          <cell r="F1" t="str">
            <v>FG</v>
          </cell>
          <cell r="G1" t="str">
            <v>GA</v>
          </cell>
          <cell r="H1" t="str">
            <v>GL</v>
          </cell>
          <cell r="I1" t="str">
            <v>GS</v>
          </cell>
          <cell r="J1" t="str">
            <v>JG</v>
          </cell>
          <cell r="K1" t="str">
            <v>JR</v>
          </cell>
          <cell r="L1" t="str">
            <v>LF</v>
          </cell>
          <cell r="M1" t="str">
            <v>PL</v>
          </cell>
          <cell r="N1" t="str">
            <v>SH</v>
          </cell>
          <cell r="O1" t="str">
            <v>VH</v>
          </cell>
        </row>
        <row r="14">
          <cell r="B14">
            <v>8314</v>
          </cell>
          <cell r="C14"/>
          <cell r="D14">
            <v>27861</v>
          </cell>
          <cell r="E14">
            <v>10261</v>
          </cell>
          <cell r="F14">
            <v>1879</v>
          </cell>
          <cell r="G14">
            <v>1475</v>
          </cell>
          <cell r="H14">
            <v>2232</v>
          </cell>
          <cell r="I14">
            <v>392</v>
          </cell>
          <cell r="J14">
            <v>1615</v>
          </cell>
          <cell r="K14">
            <v>2282</v>
          </cell>
          <cell r="L14">
            <v>200</v>
          </cell>
          <cell r="M14">
            <v>600</v>
          </cell>
          <cell r="N14">
            <v>2005</v>
          </cell>
          <cell r="O14">
            <v>5420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36"/>
  <sheetViews>
    <sheetView zoomScaleNormal="100" workbookViewId="0">
      <selection activeCell="E16" sqref="E16"/>
    </sheetView>
  </sheetViews>
  <sheetFormatPr baseColWidth="10" defaultRowHeight="12.75"/>
  <cols>
    <col min="1" max="1" width="9.7109375" customWidth="1"/>
    <col min="2" max="8" width="7.42578125" customWidth="1"/>
    <col min="9" max="9" width="7.5703125" bestFit="1" customWidth="1"/>
    <col min="10" max="10" width="7.28515625" bestFit="1" customWidth="1"/>
    <col min="11" max="12" width="6.5703125" bestFit="1" customWidth="1"/>
    <col min="13" max="15" width="7.42578125" customWidth="1"/>
    <col min="16" max="16" width="9.140625" customWidth="1"/>
    <col min="17" max="17" width="9" customWidth="1"/>
    <col min="18" max="18" width="9.5703125" customWidth="1"/>
  </cols>
  <sheetData>
    <row r="1" spans="1:18" ht="15.75">
      <c r="A1" s="443" t="s">
        <v>282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  <c r="Q1" s="443"/>
      <c r="R1" s="443"/>
    </row>
    <row r="2" spans="1:18" ht="5.25" customHeight="1" thickBot="1"/>
    <row r="3" spans="1:18" s="4" customFormat="1" ht="66.75" customHeight="1">
      <c r="A3" s="314">
        <v>2017</v>
      </c>
      <c r="B3" s="94" t="s">
        <v>15</v>
      </c>
      <c r="C3" s="94" t="s">
        <v>16</v>
      </c>
      <c r="D3" s="94" t="s">
        <v>17</v>
      </c>
      <c r="E3" s="95" t="s">
        <v>18</v>
      </c>
      <c r="F3" s="94" t="s">
        <v>19</v>
      </c>
      <c r="G3" s="94" t="s">
        <v>20</v>
      </c>
      <c r="H3" s="94" t="s">
        <v>21</v>
      </c>
      <c r="I3" s="95" t="s">
        <v>22</v>
      </c>
      <c r="J3" s="249" t="s">
        <v>23</v>
      </c>
      <c r="K3" s="95" t="s">
        <v>24</v>
      </c>
      <c r="L3" s="95" t="s">
        <v>25</v>
      </c>
      <c r="M3" s="95" t="s">
        <v>163</v>
      </c>
      <c r="N3" s="95" t="s">
        <v>129</v>
      </c>
      <c r="O3" s="95" t="s">
        <v>26</v>
      </c>
      <c r="P3" s="315" t="s">
        <v>292</v>
      </c>
      <c r="Q3" s="315" t="s">
        <v>259</v>
      </c>
      <c r="R3" s="96" t="s">
        <v>293</v>
      </c>
    </row>
    <row r="4" spans="1:18" ht="15" customHeight="1">
      <c r="A4" s="97" t="s">
        <v>3</v>
      </c>
      <c r="B4" s="91">
        <v>56385</v>
      </c>
      <c r="C4" s="92">
        <v>15169</v>
      </c>
      <c r="D4" s="92">
        <v>9595</v>
      </c>
      <c r="E4" s="92">
        <v>8676</v>
      </c>
      <c r="F4" s="92">
        <v>5832</v>
      </c>
      <c r="G4" s="92">
        <v>4211</v>
      </c>
      <c r="H4" s="92">
        <v>7538</v>
      </c>
      <c r="I4" s="92">
        <v>6029</v>
      </c>
      <c r="J4" s="250"/>
      <c r="K4" s="92">
        <v>7237</v>
      </c>
      <c r="L4" s="92">
        <v>887</v>
      </c>
      <c r="M4" s="92">
        <v>2062</v>
      </c>
      <c r="N4" s="92">
        <v>4635.2944444444447</v>
      </c>
      <c r="O4" s="92">
        <v>934</v>
      </c>
      <c r="P4" s="318">
        <v>129190.29444444444</v>
      </c>
      <c r="Q4" s="320">
        <v>125974</v>
      </c>
      <c r="R4" s="301">
        <f t="shared" ref="R4:R15" si="0">+(P4-Q4)/Q4</f>
        <v>2.5531414771654815E-2</v>
      </c>
    </row>
    <row r="5" spans="1:18" ht="15" customHeight="1">
      <c r="A5" s="97" t="s">
        <v>4</v>
      </c>
      <c r="B5" s="92">
        <v>59451</v>
      </c>
      <c r="C5" s="92">
        <v>15864</v>
      </c>
      <c r="D5" s="92">
        <v>9692</v>
      </c>
      <c r="E5" s="92">
        <v>9531</v>
      </c>
      <c r="F5" s="92">
        <v>6248</v>
      </c>
      <c r="G5" s="92">
        <v>4521</v>
      </c>
      <c r="H5" s="92">
        <v>8988</v>
      </c>
      <c r="I5" s="92">
        <v>5240</v>
      </c>
      <c r="J5" s="250"/>
      <c r="K5" s="92">
        <v>7949</v>
      </c>
      <c r="L5" s="92">
        <v>1020</v>
      </c>
      <c r="M5" s="92">
        <v>2061</v>
      </c>
      <c r="N5" s="92">
        <v>5097.2731958762888</v>
      </c>
      <c r="O5" s="92">
        <v>907</v>
      </c>
      <c r="P5" s="318">
        <v>136569.27319587627</v>
      </c>
      <c r="Q5" s="320">
        <v>118007</v>
      </c>
      <c r="R5" s="301">
        <f t="shared" si="0"/>
        <v>0.15729806872368821</v>
      </c>
    </row>
    <row r="6" spans="1:18" ht="15" customHeight="1">
      <c r="A6" s="97" t="s">
        <v>5</v>
      </c>
      <c r="B6" s="92">
        <v>63898</v>
      </c>
      <c r="C6" s="92">
        <v>15628</v>
      </c>
      <c r="D6" s="92">
        <v>10336</v>
      </c>
      <c r="E6" s="92">
        <v>8792</v>
      </c>
      <c r="F6" s="92">
        <v>6472</v>
      </c>
      <c r="G6" s="92">
        <v>4592</v>
      </c>
      <c r="H6" s="92">
        <v>8773</v>
      </c>
      <c r="I6" s="92">
        <v>6615</v>
      </c>
      <c r="J6" s="250"/>
      <c r="K6" s="92">
        <v>8875</v>
      </c>
      <c r="L6" s="92">
        <v>1047</v>
      </c>
      <c r="M6" s="92">
        <v>2492</v>
      </c>
      <c r="N6" s="92">
        <v>4578.833390352378</v>
      </c>
      <c r="O6" s="92">
        <v>1103</v>
      </c>
      <c r="P6" s="318">
        <v>143201.83339035237</v>
      </c>
      <c r="Q6" s="320">
        <v>130713</v>
      </c>
      <c r="R6" s="301">
        <f t="shared" si="0"/>
        <v>9.554392746209156E-2</v>
      </c>
    </row>
    <row r="7" spans="1:18" ht="15" customHeight="1">
      <c r="A7" s="97" t="s">
        <v>6</v>
      </c>
      <c r="B7" s="92">
        <v>60805</v>
      </c>
      <c r="C7" s="92">
        <v>13839</v>
      </c>
      <c r="D7" s="92">
        <v>9341</v>
      </c>
      <c r="E7" s="92">
        <v>7753</v>
      </c>
      <c r="F7" s="92">
        <v>5549</v>
      </c>
      <c r="G7" s="92">
        <v>3987</v>
      </c>
      <c r="H7" s="92">
        <v>7446</v>
      </c>
      <c r="I7" s="92">
        <v>5196</v>
      </c>
      <c r="J7" s="250"/>
      <c r="K7" s="92">
        <v>7438</v>
      </c>
      <c r="L7" s="92">
        <v>879</v>
      </c>
      <c r="M7" s="92">
        <v>2603</v>
      </c>
      <c r="N7" s="92">
        <v>3977.2129129506343</v>
      </c>
      <c r="O7" s="92">
        <v>889</v>
      </c>
      <c r="P7" s="318">
        <v>129702.21291295064</v>
      </c>
      <c r="Q7" s="320">
        <v>127799</v>
      </c>
      <c r="R7" s="301">
        <f t="shared" si="0"/>
        <v>1.4892236347315986E-2</v>
      </c>
    </row>
    <row r="8" spans="1:18" ht="15" customHeight="1">
      <c r="A8" s="97" t="s">
        <v>7</v>
      </c>
      <c r="B8" s="92">
        <v>52503</v>
      </c>
      <c r="C8" s="92">
        <v>12276</v>
      </c>
      <c r="D8" s="92">
        <v>9198</v>
      </c>
      <c r="E8" s="92">
        <v>6443</v>
      </c>
      <c r="F8" s="92">
        <v>5272</v>
      </c>
      <c r="G8" s="92">
        <v>3847</v>
      </c>
      <c r="H8" s="92">
        <v>6050</v>
      </c>
      <c r="I8" s="92">
        <v>6182</v>
      </c>
      <c r="J8" s="250"/>
      <c r="K8" s="92">
        <v>7069</v>
      </c>
      <c r="L8" s="92">
        <v>912</v>
      </c>
      <c r="M8" s="92">
        <v>2173</v>
      </c>
      <c r="N8" s="92">
        <v>4331.2163677130047</v>
      </c>
      <c r="O8" s="92">
        <v>1111</v>
      </c>
      <c r="P8" s="318">
        <v>117367.216367713</v>
      </c>
      <c r="Q8" s="320">
        <v>102651</v>
      </c>
      <c r="R8" s="301">
        <f t="shared" si="0"/>
        <v>0.14336164643026372</v>
      </c>
    </row>
    <row r="9" spans="1:18" ht="15" customHeight="1">
      <c r="A9" s="97" t="s">
        <v>8</v>
      </c>
      <c r="B9" s="92">
        <v>52776</v>
      </c>
      <c r="C9" s="92">
        <v>11809</v>
      </c>
      <c r="D9" s="92">
        <v>8515</v>
      </c>
      <c r="E9" s="92">
        <v>6309</v>
      </c>
      <c r="F9" s="92">
        <v>4579</v>
      </c>
      <c r="G9" s="92">
        <v>3826</v>
      </c>
      <c r="H9" s="92">
        <v>7729</v>
      </c>
      <c r="I9" s="92">
        <v>2285</v>
      </c>
      <c r="J9" s="250"/>
      <c r="K9" s="92">
        <v>7197</v>
      </c>
      <c r="L9" s="92">
        <v>933</v>
      </c>
      <c r="M9" s="92">
        <v>655</v>
      </c>
      <c r="N9" s="92">
        <v>4962.9363467315125</v>
      </c>
      <c r="O9" s="92">
        <v>993</v>
      </c>
      <c r="P9" s="318">
        <v>112568.93634673151</v>
      </c>
      <c r="Q9" s="320">
        <v>105806</v>
      </c>
      <c r="R9" s="301">
        <f t="shared" si="0"/>
        <v>6.3918268781841411E-2</v>
      </c>
    </row>
    <row r="10" spans="1:18" ht="15" customHeight="1">
      <c r="A10" s="97" t="s">
        <v>9</v>
      </c>
      <c r="B10" s="92">
        <v>32420</v>
      </c>
      <c r="C10" s="92">
        <v>9240</v>
      </c>
      <c r="D10" s="92">
        <v>6609</v>
      </c>
      <c r="E10" s="92">
        <v>4450</v>
      </c>
      <c r="F10" s="92">
        <v>2106</v>
      </c>
      <c r="G10" s="92">
        <v>2940</v>
      </c>
      <c r="H10" s="92">
        <v>4486</v>
      </c>
      <c r="I10" s="92">
        <v>0</v>
      </c>
      <c r="J10" s="250"/>
      <c r="K10" s="92">
        <v>3128</v>
      </c>
      <c r="L10" s="92">
        <v>735</v>
      </c>
      <c r="M10" s="92">
        <v>0</v>
      </c>
      <c r="N10" s="92">
        <v>3526.9716577540107</v>
      </c>
      <c r="O10" s="92">
        <v>622</v>
      </c>
      <c r="P10" s="318">
        <v>70262.971657754009</v>
      </c>
      <c r="Q10" s="320">
        <v>74667</v>
      </c>
      <c r="R10" s="301">
        <f t="shared" si="0"/>
        <v>-5.8982259127137698E-2</v>
      </c>
    </row>
    <row r="11" spans="1:18" ht="15" customHeight="1">
      <c r="A11" s="97" t="s">
        <v>10</v>
      </c>
      <c r="B11" s="92">
        <v>24992</v>
      </c>
      <c r="C11" s="92">
        <v>6205</v>
      </c>
      <c r="D11" s="92">
        <v>2949</v>
      </c>
      <c r="E11" s="92">
        <v>2024</v>
      </c>
      <c r="F11" s="92">
        <v>6000</v>
      </c>
      <c r="G11" s="92">
        <v>1360</v>
      </c>
      <c r="H11" s="92">
        <v>533</v>
      </c>
      <c r="I11" s="92">
        <v>0</v>
      </c>
      <c r="J11" s="250"/>
      <c r="K11" s="92">
        <v>5684</v>
      </c>
      <c r="L11" s="92">
        <v>318</v>
      </c>
      <c r="M11" s="92">
        <v>0</v>
      </c>
      <c r="N11" s="92">
        <v>1578.4148397976392</v>
      </c>
      <c r="O11" s="92">
        <v>217</v>
      </c>
      <c r="P11" s="318">
        <v>51860.414839797639</v>
      </c>
      <c r="Q11" s="320">
        <v>45271</v>
      </c>
      <c r="R11" s="301">
        <f t="shared" si="0"/>
        <v>0.14555487706915329</v>
      </c>
    </row>
    <row r="12" spans="1:18" ht="15" customHeight="1">
      <c r="A12" s="97" t="s">
        <v>11</v>
      </c>
      <c r="B12" s="92">
        <v>46167</v>
      </c>
      <c r="C12" s="92">
        <v>11023</v>
      </c>
      <c r="D12" s="92">
        <v>8351</v>
      </c>
      <c r="E12" s="92">
        <v>6587</v>
      </c>
      <c r="F12" s="92">
        <v>4427</v>
      </c>
      <c r="G12" s="92">
        <v>3911</v>
      </c>
      <c r="H12" s="92">
        <v>7639</v>
      </c>
      <c r="I12" s="92">
        <v>2697.6344182700955</v>
      </c>
      <c r="J12" s="250"/>
      <c r="K12" s="92">
        <v>7647</v>
      </c>
      <c r="L12" s="92">
        <v>903</v>
      </c>
      <c r="M12" s="92">
        <v>1281</v>
      </c>
      <c r="N12" s="92">
        <v>3796.4991052993805</v>
      </c>
      <c r="O12" s="92">
        <v>847</v>
      </c>
      <c r="P12" s="318">
        <v>105277.13352356949</v>
      </c>
      <c r="Q12" s="320">
        <v>102316</v>
      </c>
      <c r="R12" s="301">
        <f t="shared" si="0"/>
        <v>2.8941060279618888E-2</v>
      </c>
    </row>
    <row r="13" spans="1:18" ht="15" customHeight="1">
      <c r="A13" s="97" t="s">
        <v>12</v>
      </c>
      <c r="B13" s="92">
        <v>61431</v>
      </c>
      <c r="C13" s="92">
        <v>14089</v>
      </c>
      <c r="D13" s="92">
        <v>9416</v>
      </c>
      <c r="E13" s="92">
        <v>8833</v>
      </c>
      <c r="F13" s="92">
        <v>5569</v>
      </c>
      <c r="G13" s="92">
        <v>4746</v>
      </c>
      <c r="H13" s="92">
        <v>8513.7377554330196</v>
      </c>
      <c r="I13" s="92">
        <v>6072.1782426778245</v>
      </c>
      <c r="J13" s="250"/>
      <c r="K13" s="92">
        <v>8335</v>
      </c>
      <c r="L13" s="92">
        <v>1096</v>
      </c>
      <c r="M13" s="92">
        <v>2551</v>
      </c>
      <c r="N13" s="92">
        <v>4244</v>
      </c>
      <c r="O13" s="92">
        <v>1039</v>
      </c>
      <c r="P13" s="318">
        <v>135934.91599811084</v>
      </c>
      <c r="Q13" s="320">
        <v>135483</v>
      </c>
      <c r="R13" s="301">
        <f t="shared" si="0"/>
        <v>3.3355919053374866E-3</v>
      </c>
    </row>
    <row r="14" spans="1:18" ht="15" customHeight="1">
      <c r="A14" s="97" t="s">
        <v>13</v>
      </c>
      <c r="B14" s="92">
        <v>62206</v>
      </c>
      <c r="C14" s="92">
        <v>14316</v>
      </c>
      <c r="D14" s="92">
        <v>9035</v>
      </c>
      <c r="E14" s="92">
        <v>8246</v>
      </c>
      <c r="F14" s="92">
        <v>7307</v>
      </c>
      <c r="G14" s="92">
        <v>4095</v>
      </c>
      <c r="H14" s="92">
        <v>8480.8245981830878</v>
      </c>
      <c r="I14" s="92">
        <v>6195.5355004277153</v>
      </c>
      <c r="J14" s="250"/>
      <c r="K14" s="92">
        <v>7861</v>
      </c>
      <c r="L14" s="92">
        <v>880</v>
      </c>
      <c r="M14" s="92">
        <v>2777</v>
      </c>
      <c r="N14" s="92">
        <v>5410</v>
      </c>
      <c r="O14" s="92">
        <v>1128</v>
      </c>
      <c r="P14" s="318">
        <v>137937.36009861081</v>
      </c>
      <c r="Q14" s="320">
        <v>138893</v>
      </c>
      <c r="R14" s="301">
        <f t="shared" si="0"/>
        <v>-6.8804036300547421E-3</v>
      </c>
    </row>
    <row r="15" spans="1:18" ht="15" customHeight="1">
      <c r="A15" s="97" t="s">
        <v>14</v>
      </c>
      <c r="B15" s="92">
        <v>55691</v>
      </c>
      <c r="C15" s="92">
        <v>14392</v>
      </c>
      <c r="D15" s="92">
        <v>7796</v>
      </c>
      <c r="E15" s="92">
        <v>7131</v>
      </c>
      <c r="F15" s="92">
        <v>5728</v>
      </c>
      <c r="G15" s="92">
        <v>3746</v>
      </c>
      <c r="H15" s="92">
        <v>7601.4401385976107</v>
      </c>
      <c r="I15" s="92">
        <v>4502.6537300560585</v>
      </c>
      <c r="J15" s="250"/>
      <c r="K15" s="92">
        <v>7073</v>
      </c>
      <c r="L15" s="92">
        <v>825</v>
      </c>
      <c r="M15" s="92">
        <v>1776</v>
      </c>
      <c r="N15" s="92">
        <v>4405</v>
      </c>
      <c r="O15" s="92">
        <v>867</v>
      </c>
      <c r="P15" s="318">
        <v>121534.09386865367</v>
      </c>
      <c r="Q15" s="320">
        <v>121488</v>
      </c>
      <c r="R15" s="301">
        <f t="shared" si="0"/>
        <v>3.7941087723617411E-4</v>
      </c>
    </row>
    <row r="16" spans="1:18" ht="25.5">
      <c r="A16" s="355" t="s">
        <v>294</v>
      </c>
      <c r="B16" s="321">
        <v>628725</v>
      </c>
      <c r="C16" s="316">
        <v>153850</v>
      </c>
      <c r="D16" s="316">
        <v>100833</v>
      </c>
      <c r="E16" s="316">
        <v>84775</v>
      </c>
      <c r="F16" s="316">
        <v>65089</v>
      </c>
      <c r="G16" s="316">
        <v>45782</v>
      </c>
      <c r="H16" s="316">
        <v>83778.002492213709</v>
      </c>
      <c r="I16" s="316">
        <v>51015.00189143169</v>
      </c>
      <c r="J16" s="316"/>
      <c r="K16" s="316">
        <v>85493</v>
      </c>
      <c r="L16" s="316">
        <v>10435</v>
      </c>
      <c r="M16" s="316">
        <v>20431</v>
      </c>
      <c r="N16" s="316">
        <v>50543.652260919291</v>
      </c>
      <c r="O16" s="316">
        <v>10657</v>
      </c>
      <c r="P16" s="317">
        <v>1391406.6566445648</v>
      </c>
      <c r="Q16" s="319">
        <v>1329068</v>
      </c>
      <c r="R16" s="98">
        <f>+(P16-Q16)/Q16</f>
        <v>4.6904038502593413E-2</v>
      </c>
    </row>
    <row r="17" spans="1:18" ht="25.5">
      <c r="A17" s="356" t="s">
        <v>260</v>
      </c>
      <c r="B17" s="319">
        <v>574446</v>
      </c>
      <c r="C17" s="319">
        <v>149236</v>
      </c>
      <c r="D17" s="319">
        <v>104575</v>
      </c>
      <c r="E17" s="319">
        <v>82666</v>
      </c>
      <c r="F17" s="319">
        <v>55048</v>
      </c>
      <c r="G17" s="319">
        <v>46175</v>
      </c>
      <c r="H17" s="319">
        <v>81431</v>
      </c>
      <c r="I17" s="319">
        <v>57536</v>
      </c>
      <c r="J17" s="319"/>
      <c r="K17" s="319">
        <v>81110</v>
      </c>
      <c r="L17" s="319">
        <v>11376</v>
      </c>
      <c r="M17" s="319">
        <v>24890</v>
      </c>
      <c r="N17" s="319">
        <v>48714</v>
      </c>
      <c r="O17" s="319">
        <v>11865</v>
      </c>
      <c r="P17" s="319">
        <v>1329068</v>
      </c>
      <c r="Q17" s="445"/>
      <c r="R17" s="446"/>
    </row>
    <row r="18" spans="1:18" ht="26.25" thickBot="1">
      <c r="A18" s="74" t="s">
        <v>293</v>
      </c>
      <c r="B18" s="102">
        <v>9.4489299255282475E-2</v>
      </c>
      <c r="C18" s="102">
        <v>3.0917472995791902E-2</v>
      </c>
      <c r="D18" s="102">
        <v>-3.5782930910829548E-2</v>
      </c>
      <c r="E18" s="102">
        <v>2.5512302518568699E-2</v>
      </c>
      <c r="F18" s="102">
        <v>0.18240444702804826</v>
      </c>
      <c r="G18" s="102">
        <v>-8.5110990795885227E-3</v>
      </c>
      <c r="H18" s="102">
        <v>2.8821978020823875E-2</v>
      </c>
      <c r="I18" s="102">
        <v>-0.11333770349986635</v>
      </c>
      <c r="J18" s="300"/>
      <c r="K18" s="102">
        <v>5.4037726544199235E-2</v>
      </c>
      <c r="L18" s="102">
        <v>-8.271800281293952E-2</v>
      </c>
      <c r="M18" s="102">
        <v>-0.17914825231016474</v>
      </c>
      <c r="N18" s="102">
        <v>3.7559064353559359E-2</v>
      </c>
      <c r="O18" s="102">
        <v>-0.10181205225453013</v>
      </c>
      <c r="P18" s="102">
        <v>4.6904038502593413E-2</v>
      </c>
      <c r="Q18" s="447"/>
      <c r="R18" s="448"/>
    </row>
    <row r="19" spans="1:18">
      <c r="D19" s="1"/>
      <c r="F19" s="1"/>
    </row>
    <row r="20" spans="1:18" ht="12.75" customHeight="1">
      <c r="A20" s="449"/>
      <c r="B20" s="449"/>
      <c r="C20" s="47"/>
      <c r="D20" s="47"/>
      <c r="E20" s="48"/>
      <c r="F20" s="47"/>
      <c r="G20" s="47"/>
      <c r="H20" s="47"/>
      <c r="I20" s="49"/>
      <c r="J20" s="49"/>
      <c r="K20" s="50"/>
      <c r="L20" s="50"/>
      <c r="M20" s="50"/>
      <c r="N20" s="49"/>
      <c r="O20" s="47"/>
      <c r="P20" s="15"/>
      <c r="Q20" s="12"/>
      <c r="R20" s="12"/>
    </row>
    <row r="21" spans="1:18" ht="12.75" customHeight="1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11"/>
      <c r="R21" s="3"/>
    </row>
    <row r="22" spans="1:18">
      <c r="A22" s="45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11"/>
    </row>
    <row r="23" spans="1:18">
      <c r="A23" s="45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11"/>
    </row>
    <row r="24" spans="1:18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11"/>
    </row>
    <row r="25" spans="1:18">
      <c r="A25" s="45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1"/>
    </row>
    <row r="26" spans="1:18">
      <c r="A26" s="45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11"/>
    </row>
    <row r="27" spans="1:18">
      <c r="A27" s="45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11"/>
    </row>
    <row r="28" spans="1:18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11"/>
    </row>
    <row r="29" spans="1:18">
      <c r="A29" s="45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11"/>
    </row>
    <row r="30" spans="1:18">
      <c r="A30" s="45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11"/>
    </row>
    <row r="31" spans="1:18">
      <c r="A31" s="45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11"/>
    </row>
    <row r="32" spans="1:18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1:16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</row>
    <row r="36" spans="1:16">
      <c r="A36" t="s">
        <v>132</v>
      </c>
    </row>
  </sheetData>
  <mergeCells count="3">
    <mergeCell ref="Q17:R18"/>
    <mergeCell ref="A20:B20"/>
    <mergeCell ref="A1:R1"/>
  </mergeCells>
  <phoneticPr fontId="10" type="noConversion"/>
  <printOptions horizontalCentered="1"/>
  <pageMargins left="0.78740157480314965" right="0.19685039370078741" top="0.54" bottom="0.19685039370078741" header="0" footer="0.19685039370078741"/>
  <pageSetup paperSize="9" scale="9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29"/>
  <sheetViews>
    <sheetView topLeftCell="A4" zoomScaleNormal="100" workbookViewId="0">
      <selection activeCell="F35" sqref="F35"/>
    </sheetView>
  </sheetViews>
  <sheetFormatPr baseColWidth="10" defaultRowHeight="12.75"/>
  <cols>
    <col min="1" max="1" width="27" style="9" customWidth="1"/>
    <col min="2" max="16" width="7.85546875" style="10" customWidth="1"/>
    <col min="17" max="17" width="10.5703125" style="10" bestFit="1" customWidth="1"/>
    <col min="18" max="16384" width="11.42578125" style="9"/>
  </cols>
  <sheetData>
    <row r="1" spans="1:17" ht="47.25" customHeight="1" thickBot="1">
      <c r="A1" s="511" t="s">
        <v>289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  <c r="P1" s="511"/>
      <c r="Q1" s="511"/>
    </row>
    <row r="2" spans="1:17" customFormat="1" ht="65.25">
      <c r="A2" s="42"/>
      <c r="B2" s="41" t="s">
        <v>162</v>
      </c>
      <c r="C2" s="41" t="s">
        <v>161</v>
      </c>
      <c r="D2" s="41" t="s">
        <v>15</v>
      </c>
      <c r="E2" s="41" t="s">
        <v>64</v>
      </c>
      <c r="F2" s="41" t="s">
        <v>98</v>
      </c>
      <c r="G2" s="41" t="s">
        <v>154</v>
      </c>
      <c r="H2" s="41" t="s">
        <v>20</v>
      </c>
      <c r="I2" s="41" t="s">
        <v>160</v>
      </c>
      <c r="J2" s="41" t="s">
        <v>159</v>
      </c>
      <c r="K2" s="41" t="s">
        <v>158</v>
      </c>
      <c r="L2" s="41" t="s">
        <v>157</v>
      </c>
      <c r="M2" s="41" t="s">
        <v>25</v>
      </c>
      <c r="N2" s="41" t="s">
        <v>26</v>
      </c>
      <c r="O2" s="41" t="s">
        <v>156</v>
      </c>
      <c r="P2" s="41" t="s">
        <v>155</v>
      </c>
      <c r="Q2" s="330" t="s">
        <v>27</v>
      </c>
    </row>
    <row r="3" spans="1:17" customFormat="1" ht="14.25" customHeight="1">
      <c r="A3" s="127" t="s">
        <v>1</v>
      </c>
      <c r="B3" s="126">
        <v>0</v>
      </c>
      <c r="C3" s="126">
        <v>0</v>
      </c>
      <c r="D3" s="126">
        <v>617</v>
      </c>
      <c r="E3" s="126">
        <v>0</v>
      </c>
      <c r="F3" s="126">
        <v>0</v>
      </c>
      <c r="G3" s="126">
        <v>0</v>
      </c>
      <c r="H3" s="126">
        <v>0</v>
      </c>
      <c r="I3" s="126">
        <v>0</v>
      </c>
      <c r="J3" s="126">
        <v>0</v>
      </c>
      <c r="K3" s="126">
        <v>0</v>
      </c>
      <c r="L3" s="126">
        <v>1</v>
      </c>
      <c r="M3" s="126">
        <v>0</v>
      </c>
      <c r="N3" s="126">
        <v>0</v>
      </c>
      <c r="O3" s="126">
        <v>3</v>
      </c>
      <c r="P3" s="126">
        <v>6</v>
      </c>
      <c r="Q3" s="332">
        <v>627</v>
      </c>
    </row>
    <row r="4" spans="1:17" customFormat="1" ht="14.25" customHeight="1">
      <c r="A4" s="127" t="s">
        <v>96</v>
      </c>
      <c r="B4" s="126">
        <v>0</v>
      </c>
      <c r="C4" s="126">
        <v>0</v>
      </c>
      <c r="D4" s="126">
        <v>10</v>
      </c>
      <c r="E4" s="126">
        <v>5</v>
      </c>
      <c r="F4" s="126">
        <v>1</v>
      </c>
      <c r="G4" s="126">
        <v>0</v>
      </c>
      <c r="H4" s="126">
        <v>0</v>
      </c>
      <c r="I4" s="126">
        <v>0</v>
      </c>
      <c r="J4" s="126">
        <v>0</v>
      </c>
      <c r="K4" s="126">
        <v>0</v>
      </c>
      <c r="L4" s="126">
        <v>22</v>
      </c>
      <c r="M4" s="126">
        <v>0</v>
      </c>
      <c r="N4" s="126">
        <v>0</v>
      </c>
      <c r="O4" s="126">
        <v>0</v>
      </c>
      <c r="P4" s="126">
        <v>0</v>
      </c>
      <c r="Q4" s="332">
        <v>38</v>
      </c>
    </row>
    <row r="5" spans="1:17" customFormat="1" ht="14.25" customHeight="1">
      <c r="A5" s="127" t="s">
        <v>299</v>
      </c>
      <c r="B5" s="126">
        <v>0</v>
      </c>
      <c r="C5" s="126">
        <v>6</v>
      </c>
      <c r="D5" s="126">
        <v>290</v>
      </c>
      <c r="E5" s="126">
        <v>0</v>
      </c>
      <c r="F5" s="126">
        <v>38</v>
      </c>
      <c r="G5" s="126">
        <v>3</v>
      </c>
      <c r="H5" s="126">
        <v>1</v>
      </c>
      <c r="I5" s="126">
        <v>30</v>
      </c>
      <c r="J5" s="126">
        <v>40</v>
      </c>
      <c r="K5" s="126">
        <v>0</v>
      </c>
      <c r="L5" s="126">
        <v>90</v>
      </c>
      <c r="M5" s="126">
        <v>0</v>
      </c>
      <c r="N5" s="126">
        <v>0</v>
      </c>
      <c r="O5" s="126">
        <v>1</v>
      </c>
      <c r="P5" s="126">
        <v>2</v>
      </c>
      <c r="Q5" s="332">
        <v>501</v>
      </c>
    </row>
    <row r="6" spans="1:17" customFormat="1" ht="14.25" customHeight="1">
      <c r="A6" s="127" t="s">
        <v>127</v>
      </c>
      <c r="B6" s="126">
        <v>0</v>
      </c>
      <c r="C6" s="126">
        <v>0</v>
      </c>
      <c r="D6" s="126">
        <v>3014</v>
      </c>
      <c r="E6" s="126">
        <v>2</v>
      </c>
      <c r="F6" s="126">
        <v>301</v>
      </c>
      <c r="G6" s="126">
        <v>1</v>
      </c>
      <c r="H6" s="126">
        <v>0</v>
      </c>
      <c r="I6" s="126">
        <v>0</v>
      </c>
      <c r="J6" s="126">
        <v>0</v>
      </c>
      <c r="K6" s="126">
        <v>1</v>
      </c>
      <c r="L6" s="126">
        <v>0</v>
      </c>
      <c r="M6" s="126">
        <v>1</v>
      </c>
      <c r="N6" s="126">
        <v>19</v>
      </c>
      <c r="O6" s="126">
        <v>0</v>
      </c>
      <c r="P6" s="126">
        <v>2</v>
      </c>
      <c r="Q6" s="332">
        <v>3341</v>
      </c>
    </row>
    <row r="7" spans="1:17" customFormat="1" ht="14.25" customHeight="1">
      <c r="A7" s="127" t="s">
        <v>300</v>
      </c>
      <c r="B7" s="126">
        <v>106</v>
      </c>
      <c r="C7" s="126">
        <v>25</v>
      </c>
      <c r="D7" s="126">
        <v>1365</v>
      </c>
      <c r="E7" s="126">
        <v>14</v>
      </c>
      <c r="F7" s="126">
        <v>0</v>
      </c>
      <c r="G7" s="126">
        <v>102</v>
      </c>
      <c r="H7" s="126">
        <v>63</v>
      </c>
      <c r="I7" s="126">
        <v>55</v>
      </c>
      <c r="J7" s="126">
        <v>0</v>
      </c>
      <c r="K7" s="126">
        <v>73</v>
      </c>
      <c r="L7" s="126">
        <v>165</v>
      </c>
      <c r="M7" s="126">
        <v>0</v>
      </c>
      <c r="N7" s="126">
        <v>0</v>
      </c>
      <c r="O7" s="126">
        <v>169</v>
      </c>
      <c r="P7" s="126">
        <v>124</v>
      </c>
      <c r="Q7" s="332">
        <v>2261</v>
      </c>
    </row>
    <row r="8" spans="1:17" customFormat="1" ht="14.25" customHeight="1">
      <c r="A8" s="127" t="s">
        <v>91</v>
      </c>
      <c r="B8" s="126">
        <v>314</v>
      </c>
      <c r="C8" s="126">
        <v>160</v>
      </c>
      <c r="D8" s="126">
        <v>3949</v>
      </c>
      <c r="E8" s="126">
        <v>110</v>
      </c>
      <c r="F8" s="126">
        <v>0</v>
      </c>
      <c r="G8" s="126">
        <v>288</v>
      </c>
      <c r="H8" s="126">
        <v>319</v>
      </c>
      <c r="I8" s="126">
        <v>178</v>
      </c>
      <c r="J8" s="126">
        <v>12</v>
      </c>
      <c r="K8" s="126">
        <v>307</v>
      </c>
      <c r="L8" s="126">
        <v>275</v>
      </c>
      <c r="M8" s="126">
        <v>36</v>
      </c>
      <c r="N8" s="126">
        <v>4</v>
      </c>
      <c r="O8" s="126">
        <v>167</v>
      </c>
      <c r="P8" s="126">
        <v>393</v>
      </c>
      <c r="Q8" s="332">
        <v>6512</v>
      </c>
    </row>
    <row r="9" spans="1:17" customFormat="1" ht="14.25" customHeight="1">
      <c r="A9" s="127" t="s">
        <v>92</v>
      </c>
      <c r="B9" s="126">
        <v>4717</v>
      </c>
      <c r="C9" s="126">
        <v>3156</v>
      </c>
      <c r="D9" s="126">
        <v>30319</v>
      </c>
      <c r="E9" s="126">
        <v>12</v>
      </c>
      <c r="F9" s="126">
        <v>3030</v>
      </c>
      <c r="G9" s="126">
        <v>4012</v>
      </c>
      <c r="H9" s="126">
        <v>7912</v>
      </c>
      <c r="I9" s="126">
        <v>7704</v>
      </c>
      <c r="J9" s="126">
        <v>3152</v>
      </c>
      <c r="K9" s="126">
        <v>4080</v>
      </c>
      <c r="L9" s="126">
        <v>10711</v>
      </c>
      <c r="M9" s="126">
        <v>1181</v>
      </c>
      <c r="N9" s="126">
        <v>0</v>
      </c>
      <c r="O9" s="126">
        <v>5723</v>
      </c>
      <c r="P9" s="126">
        <v>8200</v>
      </c>
      <c r="Q9" s="332">
        <v>93909</v>
      </c>
    </row>
    <row r="10" spans="1:17" customFormat="1" ht="14.25" customHeight="1">
      <c r="A10" s="127" t="s">
        <v>93</v>
      </c>
      <c r="B10" s="126">
        <v>529</v>
      </c>
      <c r="C10" s="126">
        <v>258</v>
      </c>
      <c r="D10" s="126">
        <v>1129</v>
      </c>
      <c r="E10" s="126">
        <v>466</v>
      </c>
      <c r="F10" s="126">
        <v>116</v>
      </c>
      <c r="G10" s="126">
        <v>523</v>
      </c>
      <c r="H10" s="126">
        <v>816</v>
      </c>
      <c r="I10" s="126">
        <v>298</v>
      </c>
      <c r="J10" s="126">
        <v>221</v>
      </c>
      <c r="K10" s="126">
        <v>285</v>
      </c>
      <c r="L10" s="126">
        <v>763</v>
      </c>
      <c r="M10" s="126">
        <v>108</v>
      </c>
      <c r="N10" s="126">
        <v>2</v>
      </c>
      <c r="O10" s="126">
        <v>548</v>
      </c>
      <c r="P10" s="126">
        <v>656</v>
      </c>
      <c r="Q10" s="332">
        <v>6718</v>
      </c>
    </row>
    <row r="11" spans="1:17" customFormat="1" ht="14.25" customHeight="1">
      <c r="A11" s="127" t="s">
        <v>94</v>
      </c>
      <c r="B11" s="126">
        <v>3512</v>
      </c>
      <c r="C11" s="126">
        <v>1762</v>
      </c>
      <c r="D11" s="126">
        <v>1465</v>
      </c>
      <c r="E11" s="126">
        <v>0</v>
      </c>
      <c r="F11" s="126">
        <v>25445</v>
      </c>
      <c r="G11" s="126">
        <v>2763</v>
      </c>
      <c r="H11" s="126">
        <v>2812</v>
      </c>
      <c r="I11" s="126">
        <v>2765</v>
      </c>
      <c r="J11" s="126">
        <v>1336</v>
      </c>
      <c r="K11" s="126">
        <v>2728</v>
      </c>
      <c r="L11" s="126">
        <v>3227</v>
      </c>
      <c r="M11" s="126">
        <v>790</v>
      </c>
      <c r="N11" s="126">
        <v>4</v>
      </c>
      <c r="O11" s="126">
        <v>2597</v>
      </c>
      <c r="P11" s="126">
        <v>3175</v>
      </c>
      <c r="Q11" s="332">
        <v>54381</v>
      </c>
    </row>
    <row r="12" spans="1:17" customFormat="1" ht="14.25" customHeight="1">
      <c r="A12" s="127" t="s">
        <v>95</v>
      </c>
      <c r="B12" s="126">
        <v>1183</v>
      </c>
      <c r="C12" s="126">
        <v>474</v>
      </c>
      <c r="D12" s="126">
        <v>83</v>
      </c>
      <c r="E12" s="126">
        <v>1</v>
      </c>
      <c r="F12" s="126">
        <v>3912</v>
      </c>
      <c r="G12" s="126">
        <v>989</v>
      </c>
      <c r="H12" s="126">
        <v>1106</v>
      </c>
      <c r="I12" s="126">
        <v>731</v>
      </c>
      <c r="J12" s="126">
        <v>524</v>
      </c>
      <c r="K12" s="126">
        <v>860</v>
      </c>
      <c r="L12" s="126">
        <v>1271</v>
      </c>
      <c r="M12" s="126">
        <v>322</v>
      </c>
      <c r="N12" s="126">
        <v>0</v>
      </c>
      <c r="O12" s="126">
        <v>880</v>
      </c>
      <c r="P12" s="126">
        <v>1040</v>
      </c>
      <c r="Q12" s="332">
        <v>13376</v>
      </c>
    </row>
    <row r="13" spans="1:17" customFormat="1" ht="14.25" customHeight="1">
      <c r="A13" s="127" t="s">
        <v>89</v>
      </c>
      <c r="B13" s="126">
        <v>0</v>
      </c>
      <c r="C13" s="126">
        <v>0</v>
      </c>
      <c r="D13" s="126">
        <v>15</v>
      </c>
      <c r="E13" s="126">
        <v>0</v>
      </c>
      <c r="F13" s="126">
        <v>0</v>
      </c>
      <c r="G13" s="126">
        <v>0</v>
      </c>
      <c r="H13" s="126">
        <v>0</v>
      </c>
      <c r="I13" s="126">
        <v>0</v>
      </c>
      <c r="J13" s="126">
        <v>0</v>
      </c>
      <c r="K13" s="126">
        <v>0</v>
      </c>
      <c r="L13" s="126">
        <v>0</v>
      </c>
      <c r="M13" s="126">
        <v>0</v>
      </c>
      <c r="N13" s="126">
        <v>0</v>
      </c>
      <c r="O13" s="126">
        <v>0</v>
      </c>
      <c r="P13" s="126">
        <v>0</v>
      </c>
      <c r="Q13" s="332">
        <v>15</v>
      </c>
    </row>
    <row r="14" spans="1:17" customFormat="1" ht="14.25" customHeight="1">
      <c r="A14" s="127" t="s">
        <v>140</v>
      </c>
      <c r="B14" s="126">
        <v>452</v>
      </c>
      <c r="C14" s="126">
        <v>118</v>
      </c>
      <c r="D14" s="126">
        <v>470</v>
      </c>
      <c r="E14" s="126">
        <v>0</v>
      </c>
      <c r="F14" s="126">
        <v>0</v>
      </c>
      <c r="G14" s="126">
        <v>491</v>
      </c>
      <c r="H14" s="126">
        <v>405</v>
      </c>
      <c r="I14" s="126">
        <v>156</v>
      </c>
      <c r="J14" s="126">
        <v>74</v>
      </c>
      <c r="K14" s="126">
        <v>304</v>
      </c>
      <c r="L14" s="126">
        <v>2057</v>
      </c>
      <c r="M14" s="126">
        <v>159</v>
      </c>
      <c r="N14" s="126">
        <v>0</v>
      </c>
      <c r="O14" s="126">
        <v>255</v>
      </c>
      <c r="P14" s="126">
        <v>232</v>
      </c>
      <c r="Q14" s="332">
        <v>5173</v>
      </c>
    </row>
    <row r="15" spans="1:17" customFormat="1" ht="14.25" customHeight="1">
      <c r="A15" s="127" t="s">
        <v>301</v>
      </c>
      <c r="B15" s="126">
        <v>180</v>
      </c>
      <c r="C15" s="126">
        <v>16</v>
      </c>
      <c r="D15" s="126">
        <v>27</v>
      </c>
      <c r="E15" s="126">
        <v>0</v>
      </c>
      <c r="F15" s="126">
        <v>537</v>
      </c>
      <c r="G15" s="126">
        <v>133</v>
      </c>
      <c r="H15" s="126">
        <v>119</v>
      </c>
      <c r="I15" s="126">
        <v>109</v>
      </c>
      <c r="J15" s="126">
        <v>66</v>
      </c>
      <c r="K15" s="126">
        <v>119</v>
      </c>
      <c r="L15" s="126">
        <v>170</v>
      </c>
      <c r="M15" s="126">
        <v>79</v>
      </c>
      <c r="N15" s="126">
        <v>0</v>
      </c>
      <c r="O15" s="126">
        <v>127</v>
      </c>
      <c r="P15" s="126">
        <v>124</v>
      </c>
      <c r="Q15" s="332">
        <v>1806</v>
      </c>
    </row>
    <row r="16" spans="1:17" customFormat="1" ht="14.25" customHeight="1">
      <c r="A16" s="127" t="s">
        <v>178</v>
      </c>
      <c r="B16" s="126">
        <v>5</v>
      </c>
      <c r="C16" s="126">
        <v>0</v>
      </c>
      <c r="D16" s="126">
        <v>10</v>
      </c>
      <c r="E16" s="126">
        <v>0</v>
      </c>
      <c r="F16" s="126">
        <v>0</v>
      </c>
      <c r="G16" s="126">
        <v>5</v>
      </c>
      <c r="H16" s="126">
        <v>5</v>
      </c>
      <c r="I16" s="126">
        <v>5</v>
      </c>
      <c r="J16" s="126">
        <v>5</v>
      </c>
      <c r="K16" s="126">
        <v>4</v>
      </c>
      <c r="L16" s="126">
        <v>6</v>
      </c>
      <c r="M16" s="126">
        <v>1</v>
      </c>
      <c r="N16" s="126">
        <v>0</v>
      </c>
      <c r="O16" s="126">
        <v>3</v>
      </c>
      <c r="P16" s="126">
        <v>5</v>
      </c>
      <c r="Q16" s="332">
        <v>54</v>
      </c>
    </row>
    <row r="17" spans="1:17" customFormat="1" ht="14.25" customHeight="1">
      <c r="A17" s="127" t="s">
        <v>181</v>
      </c>
      <c r="B17" s="126">
        <v>16755</v>
      </c>
      <c r="C17" s="126">
        <v>6625</v>
      </c>
      <c r="D17" s="126">
        <v>361357</v>
      </c>
      <c r="E17" s="126">
        <v>942</v>
      </c>
      <c r="F17" s="126">
        <v>15468</v>
      </c>
      <c r="G17" s="126">
        <v>11587</v>
      </c>
      <c r="H17" s="126">
        <v>13621</v>
      </c>
      <c r="I17" s="126">
        <v>15008</v>
      </c>
      <c r="J17" s="126">
        <v>7385</v>
      </c>
      <c r="K17" s="126">
        <v>11318</v>
      </c>
      <c r="L17" s="126">
        <v>21744</v>
      </c>
      <c r="M17" s="126">
        <v>4310</v>
      </c>
      <c r="N17" s="126">
        <v>7253</v>
      </c>
      <c r="O17" s="126">
        <v>13634</v>
      </c>
      <c r="P17" s="126">
        <v>15122</v>
      </c>
      <c r="Q17" s="332">
        <v>522129</v>
      </c>
    </row>
    <row r="18" spans="1:17" customFormat="1" ht="14.25" customHeight="1">
      <c r="A18" s="127" t="s">
        <v>182</v>
      </c>
      <c r="B18" s="126">
        <v>17581</v>
      </c>
      <c r="C18" s="126">
        <v>7652</v>
      </c>
      <c r="D18" s="126">
        <v>50780</v>
      </c>
      <c r="E18" s="126">
        <v>69037</v>
      </c>
      <c r="F18" s="126">
        <v>1350</v>
      </c>
      <c r="G18" s="126">
        <v>13678</v>
      </c>
      <c r="H18" s="126">
        <v>14025</v>
      </c>
      <c r="I18" s="126">
        <v>12967</v>
      </c>
      <c r="J18" s="126">
        <v>7391</v>
      </c>
      <c r="K18" s="126">
        <v>11026</v>
      </c>
      <c r="L18" s="126">
        <v>19897</v>
      </c>
      <c r="M18" s="126">
        <v>4369</v>
      </c>
      <c r="N18" s="126">
        <v>8190</v>
      </c>
      <c r="O18" s="126">
        <v>14259</v>
      </c>
      <c r="P18" s="126">
        <v>18793</v>
      </c>
      <c r="Q18" s="332">
        <v>270995</v>
      </c>
    </row>
    <row r="19" spans="1:17" customFormat="1" ht="14.25" customHeight="1">
      <c r="A19" s="127" t="s">
        <v>108</v>
      </c>
      <c r="B19" s="126">
        <v>0</v>
      </c>
      <c r="C19" s="126">
        <v>0</v>
      </c>
      <c r="D19" s="126">
        <v>34708</v>
      </c>
      <c r="E19" s="126">
        <v>0</v>
      </c>
      <c r="F19" s="126">
        <v>0</v>
      </c>
      <c r="G19" s="126">
        <v>0</v>
      </c>
      <c r="H19" s="126">
        <v>0</v>
      </c>
      <c r="I19" s="126">
        <v>0</v>
      </c>
      <c r="J19" s="126">
        <v>0</v>
      </c>
      <c r="K19" s="126">
        <v>0</v>
      </c>
      <c r="L19" s="126">
        <v>0</v>
      </c>
      <c r="M19" s="126">
        <v>0</v>
      </c>
      <c r="N19" s="126">
        <v>0</v>
      </c>
      <c r="O19" s="126">
        <v>0</v>
      </c>
      <c r="P19" s="126">
        <v>0</v>
      </c>
      <c r="Q19" s="332">
        <v>34708</v>
      </c>
    </row>
    <row r="20" spans="1:17" customFormat="1" ht="14.25" customHeight="1">
      <c r="A20" s="127" t="s">
        <v>262</v>
      </c>
      <c r="B20" s="126">
        <v>0</v>
      </c>
      <c r="C20" s="126">
        <v>0</v>
      </c>
      <c r="D20" s="126">
        <v>3061</v>
      </c>
      <c r="E20" s="126">
        <v>0</v>
      </c>
      <c r="F20" s="126">
        <v>0</v>
      </c>
      <c r="G20" s="126">
        <v>0</v>
      </c>
      <c r="H20" s="126">
        <v>0</v>
      </c>
      <c r="I20" s="126">
        <v>0</v>
      </c>
      <c r="J20" s="126">
        <v>0</v>
      </c>
      <c r="K20" s="126">
        <v>0</v>
      </c>
      <c r="L20" s="126">
        <v>0</v>
      </c>
      <c r="M20" s="126">
        <v>0</v>
      </c>
      <c r="N20" s="126">
        <v>0</v>
      </c>
      <c r="O20" s="126">
        <v>0</v>
      </c>
      <c r="P20" s="126">
        <v>0</v>
      </c>
      <c r="Q20" s="332">
        <v>3061</v>
      </c>
    </row>
    <row r="21" spans="1:17" customFormat="1" ht="14.25" customHeight="1">
      <c r="A21" s="127" t="s">
        <v>258</v>
      </c>
      <c r="B21" s="126">
        <v>0</v>
      </c>
      <c r="C21" s="126">
        <v>0</v>
      </c>
      <c r="D21" s="126">
        <v>91</v>
      </c>
      <c r="E21" s="126">
        <v>2</v>
      </c>
      <c r="F21" s="126">
        <v>10</v>
      </c>
      <c r="G21" s="126">
        <v>26</v>
      </c>
      <c r="H21" s="126">
        <v>12</v>
      </c>
      <c r="I21" s="126">
        <v>0</v>
      </c>
      <c r="J21" s="126">
        <v>0</v>
      </c>
      <c r="K21" s="126">
        <v>0</v>
      </c>
      <c r="L21" s="126">
        <v>29</v>
      </c>
      <c r="M21" s="126">
        <v>0</v>
      </c>
      <c r="N21" s="126">
        <v>0</v>
      </c>
      <c r="O21" s="126">
        <v>2</v>
      </c>
      <c r="P21" s="126">
        <v>3</v>
      </c>
      <c r="Q21" s="332">
        <v>175</v>
      </c>
    </row>
    <row r="22" spans="1:17" customFormat="1" ht="14.25" customHeight="1">
      <c r="A22" s="127" t="s">
        <v>203</v>
      </c>
      <c r="B22" s="126">
        <v>0</v>
      </c>
      <c r="C22" s="126">
        <v>0</v>
      </c>
      <c r="D22" s="126">
        <v>656</v>
      </c>
      <c r="E22" s="126">
        <v>0</v>
      </c>
      <c r="F22" s="126">
        <v>0</v>
      </c>
      <c r="G22" s="126">
        <v>0</v>
      </c>
      <c r="H22" s="126">
        <v>0</v>
      </c>
      <c r="I22" s="126">
        <v>0</v>
      </c>
      <c r="J22" s="126">
        <v>0</v>
      </c>
      <c r="K22" s="126">
        <v>0</v>
      </c>
      <c r="L22" s="126">
        <v>0</v>
      </c>
      <c r="M22" s="126">
        <v>0</v>
      </c>
      <c r="N22" s="126">
        <v>0</v>
      </c>
      <c r="O22" s="126">
        <v>0</v>
      </c>
      <c r="P22" s="126">
        <v>0</v>
      </c>
      <c r="Q22" s="332">
        <v>656</v>
      </c>
    </row>
    <row r="23" spans="1:17" customFormat="1" ht="14.25" customHeight="1">
      <c r="A23" s="127" t="s">
        <v>107</v>
      </c>
      <c r="B23" s="126">
        <v>0</v>
      </c>
      <c r="C23" s="126">
        <v>0</v>
      </c>
      <c r="D23" s="126">
        <v>480</v>
      </c>
      <c r="E23" s="126">
        <v>0</v>
      </c>
      <c r="F23" s="126">
        <v>0</v>
      </c>
      <c r="G23" s="126">
        <v>0</v>
      </c>
      <c r="H23" s="126">
        <v>0</v>
      </c>
      <c r="I23" s="126">
        <v>0</v>
      </c>
      <c r="J23" s="126">
        <v>0</v>
      </c>
      <c r="K23" s="126">
        <v>0</v>
      </c>
      <c r="L23" s="126">
        <v>0</v>
      </c>
      <c r="M23" s="126">
        <v>0</v>
      </c>
      <c r="N23" s="126">
        <v>0</v>
      </c>
      <c r="O23" s="126">
        <v>0</v>
      </c>
      <c r="P23" s="126">
        <v>0</v>
      </c>
      <c r="Q23" s="332">
        <v>480</v>
      </c>
    </row>
    <row r="24" spans="1:17" customFormat="1" ht="14.25" customHeight="1">
      <c r="A24" s="127" t="s">
        <v>90</v>
      </c>
      <c r="B24" s="126">
        <v>1</v>
      </c>
      <c r="C24" s="126">
        <v>0</v>
      </c>
      <c r="D24" s="126">
        <v>7604</v>
      </c>
      <c r="E24" s="126">
        <v>5</v>
      </c>
      <c r="F24" s="126">
        <v>62</v>
      </c>
      <c r="G24" s="126">
        <v>4</v>
      </c>
      <c r="H24" s="126">
        <v>1</v>
      </c>
      <c r="I24" s="126">
        <v>0</v>
      </c>
      <c r="J24" s="126">
        <v>0</v>
      </c>
      <c r="K24" s="126">
        <v>0</v>
      </c>
      <c r="L24" s="126">
        <v>1</v>
      </c>
      <c r="M24" s="126">
        <v>2</v>
      </c>
      <c r="N24" s="126">
        <v>0</v>
      </c>
      <c r="O24" s="126">
        <v>3</v>
      </c>
      <c r="P24" s="126">
        <v>2</v>
      </c>
      <c r="Q24" s="332">
        <v>7685</v>
      </c>
    </row>
    <row r="25" spans="1:17" customFormat="1" ht="14.25" customHeight="1">
      <c r="A25" s="127" t="s">
        <v>97</v>
      </c>
      <c r="B25" s="126">
        <v>0</v>
      </c>
      <c r="C25" s="126">
        <v>0</v>
      </c>
      <c r="D25" s="126">
        <v>10166</v>
      </c>
      <c r="E25" s="126">
        <v>0</v>
      </c>
      <c r="F25" s="126">
        <v>0</v>
      </c>
      <c r="G25" s="126">
        <v>0</v>
      </c>
      <c r="H25" s="126">
        <v>0</v>
      </c>
      <c r="I25" s="126">
        <v>0</v>
      </c>
      <c r="J25" s="126">
        <v>0</v>
      </c>
      <c r="K25" s="126">
        <v>0</v>
      </c>
      <c r="L25" s="126">
        <v>0</v>
      </c>
      <c r="M25" s="126">
        <v>0</v>
      </c>
      <c r="N25" s="126">
        <v>0</v>
      </c>
      <c r="O25" s="126">
        <v>0</v>
      </c>
      <c r="P25" s="126">
        <v>0</v>
      </c>
      <c r="Q25" s="332">
        <v>10166</v>
      </c>
    </row>
    <row r="26" spans="1:17" customFormat="1" ht="14.25" customHeight="1">
      <c r="A26" s="127" t="s">
        <v>180</v>
      </c>
      <c r="B26" s="126">
        <v>2426</v>
      </c>
      <c r="C26" s="126">
        <v>174</v>
      </c>
      <c r="D26" s="126">
        <v>117123</v>
      </c>
      <c r="E26" s="126">
        <v>790</v>
      </c>
      <c r="F26" s="126">
        <v>2860</v>
      </c>
      <c r="G26" s="126">
        <v>1480</v>
      </c>
      <c r="H26" s="126">
        <v>1628</v>
      </c>
      <c r="I26" s="126">
        <v>1462</v>
      </c>
      <c r="J26" s="126">
        <v>708</v>
      </c>
      <c r="K26" s="126">
        <v>1915</v>
      </c>
      <c r="L26" s="126">
        <v>1358</v>
      </c>
      <c r="M26" s="126">
        <v>1345</v>
      </c>
      <c r="N26" s="126">
        <v>567</v>
      </c>
      <c r="O26" s="126">
        <v>1493</v>
      </c>
      <c r="P26" s="126">
        <v>1932</v>
      </c>
      <c r="Q26" s="332">
        <v>137261</v>
      </c>
    </row>
    <row r="27" spans="1:17" customFormat="1" ht="14.25" customHeight="1">
      <c r="A27" s="127" t="s">
        <v>179</v>
      </c>
      <c r="B27" s="126">
        <v>638</v>
      </c>
      <c r="C27" s="126">
        <v>147</v>
      </c>
      <c r="D27" s="126">
        <v>2703</v>
      </c>
      <c r="E27" s="126">
        <v>95</v>
      </c>
      <c r="F27" s="126">
        <v>107</v>
      </c>
      <c r="G27" s="126">
        <v>862</v>
      </c>
      <c r="H27" s="126">
        <v>1443</v>
      </c>
      <c r="I27" s="126">
        <v>1020</v>
      </c>
      <c r="J27" s="126">
        <v>295</v>
      </c>
      <c r="K27" s="126">
        <v>692</v>
      </c>
      <c r="L27" s="126">
        <v>1402</v>
      </c>
      <c r="M27" s="126">
        <v>520</v>
      </c>
      <c r="N27" s="126">
        <v>604</v>
      </c>
      <c r="O27" s="126">
        <v>980</v>
      </c>
      <c r="P27" s="126">
        <v>1127</v>
      </c>
      <c r="Q27" s="332">
        <v>12635</v>
      </c>
    </row>
    <row r="28" spans="1:17" customFormat="1" ht="14.25" customHeight="1">
      <c r="A28" s="127" t="s">
        <v>2</v>
      </c>
      <c r="B28" s="126">
        <v>3</v>
      </c>
      <c r="C28" s="126">
        <v>0</v>
      </c>
      <c r="D28" s="126">
        <v>13</v>
      </c>
      <c r="E28" s="126">
        <v>0</v>
      </c>
      <c r="F28" s="126">
        <v>0</v>
      </c>
      <c r="G28" s="126">
        <v>0</v>
      </c>
      <c r="H28" s="126">
        <v>0</v>
      </c>
      <c r="I28" s="126">
        <v>0</v>
      </c>
      <c r="J28" s="126">
        <v>0</v>
      </c>
      <c r="K28" s="126">
        <v>0</v>
      </c>
      <c r="L28" s="126">
        <v>2</v>
      </c>
      <c r="M28" s="126">
        <v>0</v>
      </c>
      <c r="N28" s="126">
        <v>0</v>
      </c>
      <c r="O28" s="126">
        <v>9</v>
      </c>
      <c r="P28" s="126">
        <v>0</v>
      </c>
      <c r="Q28" s="332">
        <v>27</v>
      </c>
    </row>
    <row r="29" spans="1:17" ht="14.25" customHeight="1" thickBot="1">
      <c r="A29" s="334" t="s">
        <v>27</v>
      </c>
      <c r="B29" s="335">
        <v>48402</v>
      </c>
      <c r="C29" s="335">
        <v>20573</v>
      </c>
      <c r="D29" s="335">
        <v>631505</v>
      </c>
      <c r="E29" s="335">
        <v>71481</v>
      </c>
      <c r="F29" s="335">
        <v>53237</v>
      </c>
      <c r="G29" s="335">
        <v>36947</v>
      </c>
      <c r="H29" s="335">
        <v>44288</v>
      </c>
      <c r="I29" s="335">
        <v>42488</v>
      </c>
      <c r="J29" s="335">
        <v>21209</v>
      </c>
      <c r="K29" s="335">
        <v>33712</v>
      </c>
      <c r="L29" s="335">
        <v>63191</v>
      </c>
      <c r="M29" s="335">
        <v>13223</v>
      </c>
      <c r="N29" s="335">
        <v>16643</v>
      </c>
      <c r="O29" s="335">
        <v>40853</v>
      </c>
      <c r="P29" s="335">
        <v>50938</v>
      </c>
      <c r="Q29" s="333">
        <v>1188690</v>
      </c>
    </row>
  </sheetData>
  <mergeCells count="1">
    <mergeCell ref="A1:Q1"/>
  </mergeCells>
  <phoneticPr fontId="10" type="noConversion"/>
  <printOptions horizontalCentered="1"/>
  <pageMargins left="0.78740157480314965" right="0.19685039370078741" top="0.78740157480314965" bottom="0.19685039370078741" header="0.11811023622047245" footer="0.51181102362204722"/>
  <pageSetup paperSize="9" scale="8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52"/>
  <sheetViews>
    <sheetView topLeftCell="A22" zoomScaleNormal="100" workbookViewId="0">
      <selection activeCell="O41" sqref="O41"/>
    </sheetView>
  </sheetViews>
  <sheetFormatPr baseColWidth="10" defaultRowHeight="12.75"/>
  <cols>
    <col min="1" max="1" width="29" style="24" customWidth="1"/>
    <col min="2" max="2" width="6.85546875" style="24" customWidth="1"/>
    <col min="3" max="3" width="8.42578125" style="24" customWidth="1"/>
    <col min="4" max="4" width="7.140625" style="90" customWidth="1"/>
    <col min="5" max="5" width="7.140625" style="24" customWidth="1"/>
    <col min="6" max="6" width="8.28515625" style="24" customWidth="1"/>
    <col min="7" max="7" width="8.140625" style="24" bestFit="1" customWidth="1"/>
    <col min="8" max="9" width="8.140625" style="24" customWidth="1"/>
    <col min="10" max="10" width="5.7109375" style="24" bestFit="1" customWidth="1"/>
    <col min="11" max="11" width="9.7109375" style="24" customWidth="1"/>
    <col min="12" max="12" width="8.140625" style="24" bestFit="1" customWidth="1"/>
    <col min="13" max="16384" width="11.42578125" style="24"/>
  </cols>
  <sheetData>
    <row r="1" spans="1:12" ht="24.75" customHeight="1">
      <c r="A1" s="512" t="s">
        <v>290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</row>
    <row r="2" spans="1:12" ht="30.75" customHeight="1" thickBot="1">
      <c r="A2" s="243" t="s">
        <v>195</v>
      </c>
    </row>
    <row r="3" spans="1:12" ht="79.5" customHeight="1">
      <c r="A3" s="115" t="s">
        <v>272</v>
      </c>
      <c r="B3" s="116" t="s">
        <v>220</v>
      </c>
      <c r="C3" s="117" t="s">
        <v>227</v>
      </c>
      <c r="D3" s="117" t="s">
        <v>273</v>
      </c>
      <c r="E3" s="117" t="s">
        <v>221</v>
      </c>
      <c r="F3" s="117" t="s">
        <v>139</v>
      </c>
      <c r="G3" s="118" t="s">
        <v>222</v>
      </c>
      <c r="H3" s="120" t="s">
        <v>224</v>
      </c>
      <c r="I3" s="425" t="s">
        <v>303</v>
      </c>
      <c r="J3" s="119" t="s">
        <v>223</v>
      </c>
      <c r="K3" s="422" t="s">
        <v>302</v>
      </c>
      <c r="L3" s="121" t="s">
        <v>225</v>
      </c>
    </row>
    <row r="4" spans="1:12" ht="17.25" customHeight="1">
      <c r="A4" s="127" t="s">
        <v>118</v>
      </c>
      <c r="B4" s="113">
        <v>935</v>
      </c>
      <c r="C4" s="113">
        <v>678</v>
      </c>
      <c r="D4" s="423"/>
      <c r="E4" s="113"/>
      <c r="F4" s="113">
        <v>1621</v>
      </c>
      <c r="G4" s="113">
        <v>2299</v>
      </c>
      <c r="H4" s="114">
        <v>2.4588235294117649</v>
      </c>
      <c r="I4" s="89">
        <v>169</v>
      </c>
      <c r="J4" s="89"/>
      <c r="K4" s="113">
        <v>2468</v>
      </c>
      <c r="L4" s="122">
        <v>4.835991691813301E-2</v>
      </c>
    </row>
    <row r="5" spans="1:12" ht="17.25" customHeight="1">
      <c r="A5" s="127" t="s">
        <v>119</v>
      </c>
      <c r="B5" s="113">
        <v>1251</v>
      </c>
      <c r="C5" s="113">
        <v>800</v>
      </c>
      <c r="D5" s="423"/>
      <c r="E5" s="113">
        <v>384</v>
      </c>
      <c r="F5" s="113">
        <v>2453</v>
      </c>
      <c r="G5" s="113">
        <v>3637</v>
      </c>
      <c r="H5" s="114">
        <v>2.9072741806554756</v>
      </c>
      <c r="I5" s="89">
        <v>691</v>
      </c>
      <c r="J5" s="89"/>
      <c r="K5" s="113">
        <v>4328</v>
      </c>
      <c r="L5" s="122">
        <v>8.4806207626288363E-2</v>
      </c>
    </row>
    <row r="6" spans="1:12" ht="17.25" customHeight="1">
      <c r="A6" s="14" t="s">
        <v>137</v>
      </c>
      <c r="B6" s="113">
        <v>2186</v>
      </c>
      <c r="C6" s="113">
        <v>1478</v>
      </c>
      <c r="D6" s="423"/>
      <c r="E6" s="113">
        <v>384</v>
      </c>
      <c r="F6" s="113">
        <v>4074</v>
      </c>
      <c r="G6" s="113">
        <v>5936</v>
      </c>
      <c r="H6" s="114">
        <v>2.715462031107045</v>
      </c>
      <c r="I6" s="89">
        <v>860</v>
      </c>
      <c r="J6" s="89">
        <v>414</v>
      </c>
      <c r="K6" s="113">
        <v>7210</v>
      </c>
      <c r="L6" s="122">
        <v>0.14127836344397851</v>
      </c>
    </row>
    <row r="7" spans="1:12" ht="17.25" customHeight="1">
      <c r="A7" s="127" t="s">
        <v>109</v>
      </c>
      <c r="B7" s="113">
        <v>1192</v>
      </c>
      <c r="C7" s="113">
        <v>889</v>
      </c>
      <c r="D7" s="423"/>
      <c r="E7" s="113">
        <v>933</v>
      </c>
      <c r="F7" s="113">
        <v>3217</v>
      </c>
      <c r="G7" s="113">
        <v>5039</v>
      </c>
      <c r="H7" s="114">
        <v>4.227348993288591</v>
      </c>
      <c r="I7" s="89">
        <v>765</v>
      </c>
      <c r="J7" s="89">
        <v>316</v>
      </c>
      <c r="K7" s="113">
        <v>6120</v>
      </c>
      <c r="L7" s="122">
        <v>0.11992005329780146</v>
      </c>
    </row>
    <row r="8" spans="1:12" ht="17.25" customHeight="1">
      <c r="A8" s="127" t="s">
        <v>201</v>
      </c>
      <c r="B8" s="113">
        <v>922</v>
      </c>
      <c r="C8" s="113">
        <v>599</v>
      </c>
      <c r="D8" s="423"/>
      <c r="E8" s="113"/>
      <c r="F8" s="113">
        <v>1592</v>
      </c>
      <c r="G8" s="113">
        <v>2191</v>
      </c>
      <c r="H8" s="114">
        <v>2.9468546637744035</v>
      </c>
      <c r="I8" s="89"/>
      <c r="J8" s="89">
        <v>526</v>
      </c>
      <c r="K8" s="113">
        <v>2717</v>
      </c>
      <c r="L8" s="122">
        <v>5.323901712583768E-2</v>
      </c>
    </row>
    <row r="9" spans="1:12" ht="17.25" customHeight="1">
      <c r="A9" s="127" t="s">
        <v>196</v>
      </c>
      <c r="B9" s="113">
        <v>884</v>
      </c>
      <c r="C9" s="113">
        <v>660</v>
      </c>
      <c r="D9" s="423"/>
      <c r="E9" s="113"/>
      <c r="F9" s="113">
        <v>984</v>
      </c>
      <c r="G9" s="113">
        <v>1644</v>
      </c>
      <c r="H9" s="114">
        <v>2.2251131221719458</v>
      </c>
      <c r="I9" s="89"/>
      <c r="J9" s="89">
        <v>323</v>
      </c>
      <c r="K9" s="113">
        <v>1967</v>
      </c>
      <c r="L9" s="122">
        <v>3.8542932162871808E-2</v>
      </c>
    </row>
    <row r="10" spans="1:12" ht="17.25" customHeight="1">
      <c r="A10" s="127" t="s">
        <v>112</v>
      </c>
      <c r="B10" s="113">
        <v>474</v>
      </c>
      <c r="C10" s="113">
        <v>534</v>
      </c>
      <c r="D10" s="423"/>
      <c r="E10" s="113"/>
      <c r="F10" s="113">
        <v>1898</v>
      </c>
      <c r="G10" s="113">
        <v>2432</v>
      </c>
      <c r="H10" s="114">
        <v>5.1308016877637135</v>
      </c>
      <c r="I10" s="89"/>
      <c r="J10" s="89"/>
      <c r="K10" s="113">
        <v>2432</v>
      </c>
      <c r="L10" s="122">
        <v>4.7654504839910648E-2</v>
      </c>
    </row>
    <row r="11" spans="1:12" ht="17.25" customHeight="1">
      <c r="A11" s="127" t="s">
        <v>120</v>
      </c>
      <c r="B11" s="113">
        <v>1106</v>
      </c>
      <c r="C11" s="113">
        <v>612</v>
      </c>
      <c r="D11" s="423"/>
      <c r="E11" s="113">
        <v>568</v>
      </c>
      <c r="F11" s="113">
        <v>2086</v>
      </c>
      <c r="G11" s="113">
        <v>3266</v>
      </c>
      <c r="H11" s="114">
        <v>3.2025316455696204</v>
      </c>
      <c r="I11" s="89"/>
      <c r="J11" s="89">
        <v>276</v>
      </c>
      <c r="K11" s="113">
        <v>3542</v>
      </c>
      <c r="L11" s="122">
        <v>6.9404710585100129E-2</v>
      </c>
    </row>
    <row r="12" spans="1:12" ht="17.25" customHeight="1">
      <c r="A12" s="127" t="s">
        <v>121</v>
      </c>
      <c r="B12" s="113">
        <v>244</v>
      </c>
      <c r="C12" s="113">
        <v>132</v>
      </c>
      <c r="D12" s="423"/>
      <c r="E12" s="113">
        <v>132</v>
      </c>
      <c r="F12" s="113">
        <v>718</v>
      </c>
      <c r="G12" s="113">
        <v>982</v>
      </c>
      <c r="H12" s="114">
        <v>4.0245901639344259</v>
      </c>
      <c r="I12" s="89"/>
      <c r="J12" s="89"/>
      <c r="K12" s="113">
        <v>982</v>
      </c>
      <c r="L12" s="122">
        <v>1.9242073911509974E-2</v>
      </c>
    </row>
    <row r="13" spans="1:12" ht="17.25" customHeight="1">
      <c r="A13" s="14" t="s">
        <v>233</v>
      </c>
      <c r="B13" s="113">
        <v>1350</v>
      </c>
      <c r="C13" s="113">
        <v>744</v>
      </c>
      <c r="D13" s="423"/>
      <c r="E13" s="113">
        <v>700</v>
      </c>
      <c r="F13" s="113">
        <v>2804</v>
      </c>
      <c r="G13" s="113">
        <v>4248</v>
      </c>
      <c r="H13" s="114">
        <v>3.3481481481481481</v>
      </c>
      <c r="I13" s="89"/>
      <c r="J13" s="89">
        <v>272</v>
      </c>
      <c r="K13" s="113">
        <v>4520</v>
      </c>
      <c r="L13" s="122">
        <v>8.8568405376807616E-2</v>
      </c>
    </row>
    <row r="14" spans="1:12" ht="17.25" customHeight="1">
      <c r="A14" s="127" t="s">
        <v>131</v>
      </c>
      <c r="B14" s="113">
        <v>147</v>
      </c>
      <c r="C14" s="113">
        <v>76</v>
      </c>
      <c r="D14" s="423"/>
      <c r="E14" s="113"/>
      <c r="F14" s="113">
        <v>236</v>
      </c>
      <c r="G14" s="113">
        <v>312</v>
      </c>
      <c r="H14" s="114">
        <v>2.1224489795918369</v>
      </c>
      <c r="I14" s="88"/>
      <c r="J14" s="88"/>
      <c r="K14" s="113">
        <v>312</v>
      </c>
      <c r="L14" s="122">
        <v>6.1135713445938005E-3</v>
      </c>
    </row>
    <row r="15" spans="1:12" ht="17.25" customHeight="1">
      <c r="A15" s="127" t="s">
        <v>116</v>
      </c>
      <c r="B15" s="113">
        <v>966</v>
      </c>
      <c r="C15" s="113">
        <v>653</v>
      </c>
      <c r="D15" s="423">
        <v>21</v>
      </c>
      <c r="E15" s="113">
        <v>109</v>
      </c>
      <c r="F15" s="113">
        <v>1589</v>
      </c>
      <c r="G15" s="113">
        <v>2372</v>
      </c>
      <c r="H15" s="114">
        <v>2.639751552795031</v>
      </c>
      <c r="I15" s="88"/>
      <c r="J15" s="88">
        <v>178</v>
      </c>
      <c r="K15" s="113">
        <v>2550</v>
      </c>
      <c r="L15" s="122">
        <v>4.9966688874083946E-2</v>
      </c>
    </row>
    <row r="16" spans="1:12" ht="17.25" customHeight="1">
      <c r="A16" s="127" t="s">
        <v>115</v>
      </c>
      <c r="B16" s="113">
        <v>610</v>
      </c>
      <c r="C16" s="113">
        <v>433</v>
      </c>
      <c r="D16" s="423">
        <v>52</v>
      </c>
      <c r="E16" s="113"/>
      <c r="F16" s="113">
        <v>559</v>
      </c>
      <c r="G16" s="113">
        <v>1044</v>
      </c>
      <c r="H16" s="114">
        <v>2.0016393442622951</v>
      </c>
      <c r="I16" s="88"/>
      <c r="J16" s="88">
        <v>177</v>
      </c>
      <c r="K16" s="113">
        <v>1221</v>
      </c>
      <c r="L16" s="122">
        <v>2.3925226319708431E-2</v>
      </c>
    </row>
    <row r="17" spans="1:12" ht="17.25" customHeight="1">
      <c r="A17" s="127" t="s">
        <v>138</v>
      </c>
      <c r="B17" s="113">
        <v>54</v>
      </c>
      <c r="C17" s="113">
        <v>54</v>
      </c>
      <c r="D17" s="423"/>
      <c r="E17" s="113"/>
      <c r="F17" s="113"/>
      <c r="G17" s="113">
        <v>54</v>
      </c>
      <c r="H17" s="114">
        <v>1</v>
      </c>
      <c r="I17" s="88"/>
      <c r="J17" s="88"/>
      <c r="K17" s="113">
        <v>54</v>
      </c>
      <c r="L17" s="122">
        <v>1.0581181173335424E-3</v>
      </c>
    </row>
    <row r="18" spans="1:12" ht="17.25" customHeight="1">
      <c r="A18" s="127" t="s">
        <v>117</v>
      </c>
      <c r="B18" s="113">
        <v>838</v>
      </c>
      <c r="C18" s="113">
        <v>646</v>
      </c>
      <c r="D18" s="423"/>
      <c r="E18" s="113">
        <v>2</v>
      </c>
      <c r="F18" s="113">
        <v>616</v>
      </c>
      <c r="G18" s="113">
        <v>1264</v>
      </c>
      <c r="H18" s="114">
        <v>1.7207637231503581</v>
      </c>
      <c r="I18" s="88"/>
      <c r="J18" s="88">
        <v>178</v>
      </c>
      <c r="K18" s="113">
        <v>1442</v>
      </c>
      <c r="L18" s="122">
        <v>2.8255672688795704E-2</v>
      </c>
    </row>
    <row r="19" spans="1:12" ht="17.25" customHeight="1">
      <c r="A19" s="127" t="s">
        <v>122</v>
      </c>
      <c r="B19" s="113">
        <v>828</v>
      </c>
      <c r="C19" s="113">
        <v>399</v>
      </c>
      <c r="D19" s="423">
        <v>136</v>
      </c>
      <c r="E19" s="113">
        <v>26</v>
      </c>
      <c r="F19" s="113">
        <v>742</v>
      </c>
      <c r="G19" s="113">
        <v>1303</v>
      </c>
      <c r="H19" s="114">
        <v>1.5736714975845412</v>
      </c>
      <c r="I19" s="88"/>
      <c r="J19" s="88"/>
      <c r="K19" s="113">
        <v>1303</v>
      </c>
      <c r="L19" s="122">
        <v>2.5531998275659364E-2</v>
      </c>
    </row>
    <row r="20" spans="1:12" ht="17.25" customHeight="1">
      <c r="A20" s="128" t="s">
        <v>114</v>
      </c>
      <c r="B20" s="113">
        <v>677</v>
      </c>
      <c r="C20" s="113">
        <v>450</v>
      </c>
      <c r="D20" s="423"/>
      <c r="E20" s="113"/>
      <c r="F20" s="113">
        <v>671</v>
      </c>
      <c r="G20" s="113">
        <v>1121</v>
      </c>
      <c r="H20" s="114">
        <v>1.7651403249630724</v>
      </c>
      <c r="I20" s="88"/>
      <c r="J20" s="88">
        <v>74</v>
      </c>
      <c r="K20" s="113">
        <v>1195</v>
      </c>
      <c r="L20" s="122">
        <v>2.3415762040992279E-2</v>
      </c>
    </row>
    <row r="21" spans="1:12" ht="17.25" customHeight="1">
      <c r="A21" s="127" t="s">
        <v>110</v>
      </c>
      <c r="B21" s="113">
        <v>908</v>
      </c>
      <c r="C21" s="113">
        <v>653</v>
      </c>
      <c r="D21" s="423">
        <v>61</v>
      </c>
      <c r="E21" s="113">
        <v>50</v>
      </c>
      <c r="F21" s="113">
        <v>1087</v>
      </c>
      <c r="G21" s="113">
        <v>1851</v>
      </c>
      <c r="H21" s="114">
        <v>2.2588105726872247</v>
      </c>
      <c r="I21" s="88"/>
      <c r="J21" s="88">
        <v>200</v>
      </c>
      <c r="K21" s="113">
        <v>2051</v>
      </c>
      <c r="L21" s="122">
        <v>4.018889367872399E-2</v>
      </c>
    </row>
    <row r="22" spans="1:12" ht="17.25" customHeight="1">
      <c r="A22" s="128" t="s">
        <v>111</v>
      </c>
      <c r="B22" s="113">
        <v>802</v>
      </c>
      <c r="C22" s="113">
        <v>508</v>
      </c>
      <c r="D22" s="423">
        <v>136</v>
      </c>
      <c r="E22" s="113"/>
      <c r="F22" s="113">
        <v>642</v>
      </c>
      <c r="G22" s="113">
        <v>1286</v>
      </c>
      <c r="H22" s="114">
        <v>1.8965087281795512</v>
      </c>
      <c r="I22" s="88"/>
      <c r="J22" s="88">
        <v>235</v>
      </c>
      <c r="K22" s="113">
        <v>1521</v>
      </c>
      <c r="L22" s="122">
        <v>2.9803660304894775E-2</v>
      </c>
    </row>
    <row r="23" spans="1:12" ht="17.25" customHeight="1">
      <c r="A23" s="127" t="s">
        <v>167</v>
      </c>
      <c r="B23" s="113">
        <v>130</v>
      </c>
      <c r="C23" s="113">
        <v>129</v>
      </c>
      <c r="D23" s="423"/>
      <c r="E23" s="113"/>
      <c r="F23" s="113">
        <v>61</v>
      </c>
      <c r="G23" s="113">
        <v>190</v>
      </c>
      <c r="H23" s="114">
        <v>1.4615384615384615</v>
      </c>
      <c r="I23" s="88"/>
      <c r="J23" s="88"/>
      <c r="K23" s="113">
        <v>190</v>
      </c>
      <c r="L23" s="122">
        <v>3.7230081906180195E-3</v>
      </c>
    </row>
    <row r="24" spans="1:12" ht="17.25" customHeight="1">
      <c r="A24" s="209" t="s">
        <v>168</v>
      </c>
      <c r="B24" s="113">
        <v>84</v>
      </c>
      <c r="C24" s="113">
        <v>60</v>
      </c>
      <c r="D24" s="423"/>
      <c r="E24" s="113">
        <v>15</v>
      </c>
      <c r="F24" s="113">
        <v>107</v>
      </c>
      <c r="G24" s="113">
        <v>182</v>
      </c>
      <c r="H24" s="114">
        <v>2.1666666666666665</v>
      </c>
      <c r="I24" s="88"/>
      <c r="J24" s="88"/>
      <c r="K24" s="113">
        <v>182</v>
      </c>
      <c r="L24" s="122">
        <v>3.5662499510130501E-3</v>
      </c>
    </row>
    <row r="25" spans="1:12" ht="17.25" customHeight="1">
      <c r="A25" s="210" t="s">
        <v>123</v>
      </c>
      <c r="B25" s="113">
        <v>601</v>
      </c>
      <c r="C25" s="113">
        <v>462</v>
      </c>
      <c r="D25" s="423"/>
      <c r="E25" s="113"/>
      <c r="F25" s="113">
        <v>532</v>
      </c>
      <c r="G25" s="113">
        <v>994</v>
      </c>
      <c r="H25" s="114">
        <v>1.6539101497504161</v>
      </c>
      <c r="I25" s="88"/>
      <c r="J25" s="88"/>
      <c r="K25" s="113">
        <v>994</v>
      </c>
      <c r="L25" s="122">
        <v>1.9477211270917429E-2</v>
      </c>
    </row>
    <row r="26" spans="1:12" ht="17.25" customHeight="1">
      <c r="A26" s="210" t="s">
        <v>234</v>
      </c>
      <c r="B26" s="113">
        <v>179</v>
      </c>
      <c r="C26" s="113">
        <v>107</v>
      </c>
      <c r="D26" s="423"/>
      <c r="E26" s="113">
        <v>25</v>
      </c>
      <c r="F26" s="113">
        <v>142</v>
      </c>
      <c r="G26" s="113">
        <v>274</v>
      </c>
      <c r="H26" s="114">
        <v>1.5307262569832403</v>
      </c>
      <c r="I26" s="88"/>
      <c r="J26" s="88"/>
      <c r="K26" s="113">
        <v>274</v>
      </c>
      <c r="L26" s="122">
        <v>5.3689697064701961E-3</v>
      </c>
    </row>
    <row r="27" spans="1:12" ht="27" customHeight="1">
      <c r="A27" s="210" t="s">
        <v>226</v>
      </c>
      <c r="B27" s="113">
        <v>533</v>
      </c>
      <c r="C27" s="113">
        <v>636</v>
      </c>
      <c r="D27" s="423">
        <v>123</v>
      </c>
      <c r="E27" s="113"/>
      <c r="F27" s="113">
        <v>131</v>
      </c>
      <c r="G27" s="113">
        <v>890</v>
      </c>
      <c r="H27" s="114">
        <v>1.6697936210131332</v>
      </c>
      <c r="I27" s="88"/>
      <c r="J27" s="88"/>
      <c r="K27" s="113">
        <v>890</v>
      </c>
      <c r="L27" s="122">
        <v>1.7439354156052828E-2</v>
      </c>
    </row>
    <row r="28" spans="1:12" ht="17.25" customHeight="1">
      <c r="A28" s="210" t="s">
        <v>169</v>
      </c>
      <c r="B28" s="113">
        <v>271</v>
      </c>
      <c r="C28" s="113">
        <v>237</v>
      </c>
      <c r="D28" s="423"/>
      <c r="E28" s="113"/>
      <c r="F28" s="113">
        <v>602</v>
      </c>
      <c r="G28" s="113">
        <v>839</v>
      </c>
      <c r="H28" s="114">
        <v>3.0959409594095941</v>
      </c>
      <c r="I28" s="88"/>
      <c r="J28" s="88"/>
      <c r="K28" s="113">
        <v>839</v>
      </c>
      <c r="L28" s="122">
        <v>1.644002037857115E-2</v>
      </c>
    </row>
    <row r="29" spans="1:12" ht="17.25" customHeight="1">
      <c r="A29" s="210" t="s">
        <v>170</v>
      </c>
      <c r="B29" s="113">
        <v>355</v>
      </c>
      <c r="C29" s="113">
        <v>324</v>
      </c>
      <c r="D29" s="423"/>
      <c r="E29" s="113"/>
      <c r="F29" s="113">
        <v>682</v>
      </c>
      <c r="G29" s="113">
        <v>1006</v>
      </c>
      <c r="H29" s="114">
        <v>2.8338028169014087</v>
      </c>
      <c r="I29" s="88"/>
      <c r="J29" s="88"/>
      <c r="K29" s="113">
        <v>1006</v>
      </c>
      <c r="L29" s="122">
        <v>1.971234863032488E-2</v>
      </c>
    </row>
    <row r="30" spans="1:12" ht="17.25" customHeight="1">
      <c r="A30" s="210" t="s">
        <v>171</v>
      </c>
      <c r="B30" s="113">
        <v>149</v>
      </c>
      <c r="C30" s="113">
        <v>73</v>
      </c>
      <c r="D30" s="423"/>
      <c r="E30" s="113">
        <v>46</v>
      </c>
      <c r="F30" s="113">
        <v>348</v>
      </c>
      <c r="G30" s="113">
        <v>467</v>
      </c>
      <c r="H30" s="114">
        <v>3.1342281879194629</v>
      </c>
      <c r="I30" s="88"/>
      <c r="J30" s="88"/>
      <c r="K30" s="113">
        <v>467</v>
      </c>
      <c r="L30" s="122">
        <v>9.1507622369400785E-3</v>
      </c>
    </row>
    <row r="31" spans="1:12" ht="17.25" customHeight="1">
      <c r="A31" s="210" t="s">
        <v>172</v>
      </c>
      <c r="B31" s="113">
        <v>146</v>
      </c>
      <c r="C31" s="113">
        <v>128</v>
      </c>
      <c r="D31" s="423"/>
      <c r="E31" s="113"/>
      <c r="F31" s="113">
        <v>262</v>
      </c>
      <c r="G31" s="113">
        <v>390</v>
      </c>
      <c r="H31" s="114">
        <v>2.6712328767123288</v>
      </c>
      <c r="I31" s="88"/>
      <c r="J31" s="88"/>
      <c r="K31" s="113">
        <v>390</v>
      </c>
      <c r="L31" s="122">
        <v>7.6419641807422504E-3</v>
      </c>
    </row>
    <row r="32" spans="1:12" ht="17.25" customHeight="1">
      <c r="A32" s="210" t="s">
        <v>173</v>
      </c>
      <c r="B32" s="113">
        <v>194</v>
      </c>
      <c r="C32" s="113">
        <v>165</v>
      </c>
      <c r="D32" s="423"/>
      <c r="E32" s="113"/>
      <c r="F32" s="113">
        <v>348</v>
      </c>
      <c r="G32" s="113">
        <v>513</v>
      </c>
      <c r="H32" s="114">
        <v>2.6443298969072164</v>
      </c>
      <c r="I32" s="88"/>
      <c r="J32" s="88"/>
      <c r="K32" s="113">
        <v>513</v>
      </c>
      <c r="L32" s="122">
        <v>1.0052122114668651E-2</v>
      </c>
    </row>
    <row r="33" spans="1:12" ht="17.25" customHeight="1">
      <c r="A33" s="210" t="s">
        <v>174</v>
      </c>
      <c r="B33" s="113">
        <v>247</v>
      </c>
      <c r="C33" s="113">
        <v>268</v>
      </c>
      <c r="D33" s="423"/>
      <c r="E33" s="113"/>
      <c r="F33" s="113">
        <v>720</v>
      </c>
      <c r="G33" s="113">
        <v>988</v>
      </c>
      <c r="H33" s="114">
        <v>4</v>
      </c>
      <c r="I33" s="88"/>
      <c r="J33" s="88"/>
      <c r="K33" s="113">
        <v>988</v>
      </c>
      <c r="L33" s="122">
        <v>1.9359642591213699E-2</v>
      </c>
    </row>
    <row r="34" spans="1:12" ht="17.25" customHeight="1">
      <c r="A34" s="211" t="s">
        <v>235</v>
      </c>
      <c r="B34" s="113">
        <v>20</v>
      </c>
      <c r="C34" s="113">
        <v>19</v>
      </c>
      <c r="D34" s="423"/>
      <c r="E34" s="113"/>
      <c r="F34" s="113">
        <v>81</v>
      </c>
      <c r="G34" s="113">
        <v>100</v>
      </c>
      <c r="H34" s="114">
        <v>5</v>
      </c>
      <c r="I34" s="88"/>
      <c r="J34" s="88"/>
      <c r="K34" s="113">
        <v>100</v>
      </c>
      <c r="L34" s="122">
        <v>1.9594779950621154E-3</v>
      </c>
    </row>
    <row r="35" spans="1:12" ht="17.25" customHeight="1">
      <c r="A35" s="212" t="s">
        <v>124</v>
      </c>
      <c r="B35" s="113">
        <v>1382</v>
      </c>
      <c r="C35" s="113">
        <v>977</v>
      </c>
      <c r="D35" s="423"/>
      <c r="E35" s="113"/>
      <c r="F35" s="113">
        <v>3326</v>
      </c>
      <c r="G35" s="113">
        <v>4303</v>
      </c>
      <c r="H35" s="114">
        <v>3.1584659913169322</v>
      </c>
      <c r="I35" s="88"/>
      <c r="J35" s="88">
        <v>62</v>
      </c>
      <c r="K35" s="113">
        <v>4365</v>
      </c>
      <c r="L35" s="122">
        <v>8.553121448446134E-2</v>
      </c>
    </row>
    <row r="36" spans="1:12" ht="17.25" customHeight="1">
      <c r="A36" s="209" t="s">
        <v>175</v>
      </c>
      <c r="B36" s="113">
        <v>718</v>
      </c>
      <c r="C36" s="113">
        <v>642</v>
      </c>
      <c r="D36" s="423"/>
      <c r="E36" s="113"/>
      <c r="F36" s="113">
        <v>1622</v>
      </c>
      <c r="G36" s="113">
        <v>2264</v>
      </c>
      <c r="H36" s="114">
        <v>3.3356545961002784</v>
      </c>
      <c r="I36" s="88">
        <v>131</v>
      </c>
      <c r="J36" s="88"/>
      <c r="K36" s="113">
        <v>2395</v>
      </c>
      <c r="L36" s="122">
        <v>4.6929497981737664E-2</v>
      </c>
    </row>
    <row r="37" spans="1:12" ht="17.25" customHeight="1">
      <c r="A37" s="209" t="s">
        <v>202</v>
      </c>
      <c r="B37" s="113">
        <v>251</v>
      </c>
      <c r="C37" s="113">
        <v>215</v>
      </c>
      <c r="D37" s="423"/>
      <c r="E37" s="113"/>
      <c r="F37" s="113">
        <v>873</v>
      </c>
      <c r="G37" s="113">
        <v>1088</v>
      </c>
      <c r="H37" s="114">
        <v>4.334661354581673</v>
      </c>
      <c r="I37" s="88"/>
      <c r="J37" s="88"/>
      <c r="K37" s="113">
        <v>1088</v>
      </c>
      <c r="L37" s="122">
        <v>2.1319120586275817E-2</v>
      </c>
    </row>
    <row r="38" spans="1:12" ht="17.25" customHeight="1">
      <c r="A38" s="209" t="s">
        <v>176</v>
      </c>
      <c r="B38" s="113">
        <v>239</v>
      </c>
      <c r="C38" s="113">
        <v>238</v>
      </c>
      <c r="D38" s="423"/>
      <c r="E38" s="113"/>
      <c r="F38" s="113">
        <v>280</v>
      </c>
      <c r="G38" s="113">
        <v>518</v>
      </c>
      <c r="H38" s="114">
        <v>2.1673640167364017</v>
      </c>
      <c r="I38" s="88"/>
      <c r="J38" s="88"/>
      <c r="K38" s="113">
        <v>518</v>
      </c>
      <c r="L38" s="122">
        <v>1.0150096014421758E-2</v>
      </c>
    </row>
    <row r="39" spans="1:12" ht="17.25" customHeight="1">
      <c r="A39" s="209" t="s">
        <v>177</v>
      </c>
      <c r="B39" s="113">
        <v>67</v>
      </c>
      <c r="C39" s="113">
        <v>47</v>
      </c>
      <c r="D39" s="423"/>
      <c r="E39" s="113"/>
      <c r="F39" s="113">
        <v>86</v>
      </c>
      <c r="G39" s="113">
        <v>133</v>
      </c>
      <c r="H39" s="114">
        <v>1.9850746268656716</v>
      </c>
      <c r="I39" s="88"/>
      <c r="J39" s="88"/>
      <c r="K39" s="113">
        <v>133</v>
      </c>
      <c r="L39" s="122">
        <v>2.6061057334326137E-3</v>
      </c>
    </row>
    <row r="40" spans="1:12" ht="17.25" customHeight="1">
      <c r="A40" s="212" t="s">
        <v>125</v>
      </c>
      <c r="B40" s="113">
        <v>1275</v>
      </c>
      <c r="C40" s="113">
        <v>1142</v>
      </c>
      <c r="D40" s="423"/>
      <c r="E40" s="113"/>
      <c r="F40" s="113">
        <v>2861</v>
      </c>
      <c r="G40" s="113">
        <v>4003</v>
      </c>
      <c r="H40" s="114">
        <v>3.4368627450980394</v>
      </c>
      <c r="I40" s="88"/>
      <c r="J40" s="88">
        <v>248</v>
      </c>
      <c r="K40" s="113">
        <v>4382</v>
      </c>
      <c r="L40" s="122">
        <v>8.5864325743621905E-2</v>
      </c>
    </row>
    <row r="41" spans="1:12" ht="17.25" customHeight="1">
      <c r="A41" s="213" t="s">
        <v>126</v>
      </c>
      <c r="B41" s="113">
        <v>981</v>
      </c>
      <c r="C41" s="113">
        <v>983</v>
      </c>
      <c r="D41" s="423"/>
      <c r="E41" s="113"/>
      <c r="F41" s="113"/>
      <c r="G41" s="113">
        <v>983</v>
      </c>
      <c r="H41" s="114">
        <v>1.0020387359836902</v>
      </c>
      <c r="I41" s="88"/>
      <c r="J41" s="88"/>
      <c r="K41" s="113">
        <v>983</v>
      </c>
      <c r="L41" s="122">
        <v>1.9261668691460596E-2</v>
      </c>
    </row>
    <row r="42" spans="1:12" ht="17.25" customHeight="1">
      <c r="A42" s="213" t="s">
        <v>275</v>
      </c>
      <c r="B42" s="113">
        <v>100</v>
      </c>
      <c r="C42" s="113">
        <v>101</v>
      </c>
      <c r="D42" s="423"/>
      <c r="E42" s="113"/>
      <c r="F42" s="113"/>
      <c r="G42" s="113">
        <v>101</v>
      </c>
      <c r="H42" s="114">
        <v>1.01</v>
      </c>
      <c r="I42" s="88"/>
      <c r="J42" s="88"/>
      <c r="K42" s="113">
        <v>101</v>
      </c>
      <c r="L42" s="122">
        <v>1.9790727750127364E-3</v>
      </c>
    </row>
    <row r="43" spans="1:12" ht="17.25" customHeight="1">
      <c r="A43" s="213" t="s">
        <v>113</v>
      </c>
      <c r="B43" s="113">
        <v>110</v>
      </c>
      <c r="C43" s="113">
        <v>85</v>
      </c>
      <c r="D43" s="423"/>
      <c r="E43" s="113"/>
      <c r="F43" s="113">
        <v>189</v>
      </c>
      <c r="G43" s="113">
        <v>274</v>
      </c>
      <c r="H43" s="114">
        <v>2.4909090909090907</v>
      </c>
      <c r="I43" s="88"/>
      <c r="J43" s="88"/>
      <c r="K43" s="113">
        <v>274</v>
      </c>
      <c r="L43" s="122">
        <v>5.3689697064701961E-3</v>
      </c>
    </row>
    <row r="44" spans="1:12" ht="21.75" customHeight="1">
      <c r="A44" s="213" t="s">
        <v>236</v>
      </c>
      <c r="B44" s="113">
        <v>511</v>
      </c>
      <c r="C44" s="113">
        <v>36</v>
      </c>
      <c r="D44" s="423"/>
      <c r="E44" s="113"/>
      <c r="F44" s="113">
        <v>519</v>
      </c>
      <c r="G44" s="113">
        <v>555</v>
      </c>
      <c r="H44" s="114">
        <v>1.086105675146771</v>
      </c>
      <c r="I44" s="88"/>
      <c r="J44" s="88"/>
      <c r="K44" s="113">
        <v>555</v>
      </c>
      <c r="L44" s="122">
        <v>1.0875102872594741E-2</v>
      </c>
    </row>
    <row r="45" spans="1:12" ht="17.25" customHeight="1">
      <c r="A45" s="214" t="s">
        <v>237</v>
      </c>
      <c r="B45" s="113">
        <v>175</v>
      </c>
      <c r="C45" s="113">
        <v>91</v>
      </c>
      <c r="D45" s="423">
        <v>62</v>
      </c>
      <c r="E45" s="113">
        <v>15</v>
      </c>
      <c r="F45" s="113">
        <v>39</v>
      </c>
      <c r="G45" s="113">
        <v>207</v>
      </c>
      <c r="H45" s="114">
        <v>1.1828571428571428</v>
      </c>
      <c r="I45" s="88"/>
      <c r="J45" s="88"/>
      <c r="K45" s="113">
        <v>207</v>
      </c>
      <c r="L45" s="122">
        <v>4.0561194497785794E-3</v>
      </c>
    </row>
    <row r="46" spans="1:12" ht="17.25" customHeight="1">
      <c r="A46" s="215" t="s">
        <v>238</v>
      </c>
      <c r="B46" s="113">
        <v>744</v>
      </c>
      <c r="C46" s="113"/>
      <c r="D46" s="423"/>
      <c r="E46" s="113"/>
      <c r="F46" s="113"/>
      <c r="G46" s="113">
        <v>1018</v>
      </c>
      <c r="H46" s="114">
        <v>1.368279569892473</v>
      </c>
      <c r="I46" s="88"/>
      <c r="J46" s="88"/>
      <c r="K46" s="113">
        <v>1018</v>
      </c>
      <c r="L46" s="122">
        <v>1.9947485989732335E-2</v>
      </c>
    </row>
    <row r="47" spans="1:12" ht="17.25" customHeight="1" thickBot="1">
      <c r="A47" s="216" t="s">
        <v>65</v>
      </c>
      <c r="B47" s="217">
        <v>19643</v>
      </c>
      <c r="C47" s="218">
        <v>13822</v>
      </c>
      <c r="D47" s="218">
        <v>591</v>
      </c>
      <c r="E47" s="218">
        <v>2305</v>
      </c>
      <c r="F47" s="218">
        <v>28335</v>
      </c>
      <c r="G47" s="218">
        <v>46071</v>
      </c>
      <c r="H47" s="219">
        <v>2.5980756503589064</v>
      </c>
      <c r="I47" s="424">
        <v>1756</v>
      </c>
      <c r="J47" s="221">
        <v>3207</v>
      </c>
      <c r="K47" s="222">
        <v>51034</v>
      </c>
      <c r="L47" s="220">
        <v>1.0000000000000004</v>
      </c>
    </row>
    <row r="48" spans="1:12" s="123" customFormat="1" ht="16.5" customHeight="1">
      <c r="A48" s="204"/>
      <c r="B48" s="205"/>
      <c r="C48" s="205"/>
      <c r="D48" s="205"/>
      <c r="E48" s="205"/>
      <c r="F48" s="205"/>
      <c r="G48" s="205"/>
      <c r="H48" s="205"/>
      <c r="I48" s="205"/>
      <c r="J48" s="206"/>
      <c r="K48" s="205"/>
      <c r="L48" s="207"/>
    </row>
    <row r="49" spans="1:12" ht="13.5" customHeight="1">
      <c r="A49" s="208"/>
      <c r="B49" s="208"/>
      <c r="C49" s="208"/>
      <c r="D49" s="286"/>
      <c r="E49" s="208"/>
      <c r="F49" s="208"/>
      <c r="G49" s="208"/>
      <c r="H49" s="208"/>
      <c r="I49" s="208"/>
      <c r="J49" s="208"/>
      <c r="K49" s="208"/>
      <c r="L49" s="208"/>
    </row>
    <row r="50" spans="1:12">
      <c r="A50" s="90"/>
    </row>
    <row r="51" spans="1:12">
      <c r="A51" s="90"/>
    </row>
    <row r="52" spans="1:12">
      <c r="A52" s="90"/>
      <c r="B52" s="87"/>
    </row>
  </sheetData>
  <mergeCells count="1">
    <mergeCell ref="A1:K1"/>
  </mergeCells>
  <phoneticPr fontId="14" type="noConversion"/>
  <printOptions horizontalCentered="1"/>
  <pageMargins left="0.59055118110236227" right="0.15748031496062992" top="0.39370078740157483" bottom="0.19685039370078741" header="0.15748031496062992" footer="0.15748031496062992"/>
  <pageSetup paperSize="9"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T50"/>
  <sheetViews>
    <sheetView zoomScaleNormal="100" workbookViewId="0">
      <selection activeCell="B4" sqref="B4:S7"/>
    </sheetView>
  </sheetViews>
  <sheetFormatPr baseColWidth="10" defaultRowHeight="12.75"/>
  <cols>
    <col min="1" max="1" width="14.42578125" style="24" customWidth="1"/>
    <col min="2" max="16" width="6.42578125" style="24" customWidth="1"/>
    <col min="17" max="17" width="6.42578125" style="26" customWidth="1"/>
    <col min="18" max="20" width="6.42578125" style="24" customWidth="1"/>
    <col min="21" max="21" width="8.85546875" style="24" customWidth="1"/>
    <col min="22" max="16384" width="11.42578125" style="24"/>
  </cols>
  <sheetData>
    <row r="1" spans="1:20" ht="24.75" customHeight="1">
      <c r="A1" s="513" t="s">
        <v>306</v>
      </c>
      <c r="B1" s="513"/>
      <c r="C1" s="514"/>
      <c r="D1" s="514"/>
      <c r="E1" s="514"/>
      <c r="F1" s="514"/>
      <c r="G1" s="514"/>
      <c r="H1" s="514"/>
      <c r="I1" s="514"/>
      <c r="J1" s="514"/>
      <c r="K1" s="514"/>
      <c r="L1" s="514"/>
      <c r="M1" s="514"/>
      <c r="N1" s="514"/>
      <c r="O1" s="514"/>
      <c r="P1" s="514"/>
      <c r="Q1" s="514"/>
      <c r="R1" s="514"/>
      <c r="S1" s="514"/>
      <c r="T1" s="514"/>
    </row>
    <row r="2" spans="1:20" ht="12" customHeight="1">
      <c r="A2" s="62"/>
      <c r="B2" s="264"/>
      <c r="C2" s="62"/>
      <c r="D2" s="197"/>
      <c r="E2" s="197"/>
      <c r="F2" s="197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1:20" ht="63" customHeight="1">
      <c r="A3" s="336" t="s">
        <v>204</v>
      </c>
      <c r="B3" s="223" t="s">
        <v>186</v>
      </c>
      <c r="C3" s="223" t="s">
        <v>268</v>
      </c>
      <c r="D3" s="223" t="s">
        <v>267</v>
      </c>
      <c r="E3" s="223" t="s">
        <v>239</v>
      </c>
      <c r="F3" s="223" t="s">
        <v>269</v>
      </c>
      <c r="G3" s="223" t="s">
        <v>16</v>
      </c>
      <c r="H3" s="223" t="s">
        <v>189</v>
      </c>
      <c r="I3" s="223" t="s">
        <v>192</v>
      </c>
      <c r="J3" s="223" t="s">
        <v>19</v>
      </c>
      <c r="K3" s="223" t="s">
        <v>20</v>
      </c>
      <c r="L3" s="223" t="s">
        <v>21</v>
      </c>
      <c r="M3" s="223" t="s">
        <v>193</v>
      </c>
      <c r="N3" s="223" t="s">
        <v>190</v>
      </c>
      <c r="O3" s="223" t="s">
        <v>187</v>
      </c>
      <c r="P3" s="223" t="s">
        <v>188</v>
      </c>
      <c r="Q3" s="223" t="s">
        <v>191</v>
      </c>
      <c r="R3" s="223" t="s">
        <v>240</v>
      </c>
      <c r="S3" s="223" t="s">
        <v>194</v>
      </c>
      <c r="T3" s="263" t="s">
        <v>27</v>
      </c>
    </row>
    <row r="4" spans="1:20">
      <c r="A4" s="337" t="s">
        <v>266</v>
      </c>
      <c r="B4" s="283"/>
      <c r="C4" s="285">
        <v>11371</v>
      </c>
      <c r="D4" s="285">
        <v>217</v>
      </c>
      <c r="E4" s="285">
        <v>916</v>
      </c>
      <c r="F4" s="285">
        <v>2371</v>
      </c>
      <c r="G4" s="285">
        <v>1873</v>
      </c>
      <c r="H4" s="285">
        <v>3575</v>
      </c>
      <c r="I4" s="285">
        <v>3447</v>
      </c>
      <c r="J4" s="285">
        <v>2551</v>
      </c>
      <c r="K4" s="285">
        <v>2428</v>
      </c>
      <c r="L4" s="285">
        <v>3002</v>
      </c>
      <c r="M4" s="285">
        <v>2891</v>
      </c>
      <c r="N4" s="285">
        <v>2813</v>
      </c>
      <c r="O4" s="285">
        <v>3357</v>
      </c>
      <c r="P4" s="285">
        <v>760</v>
      </c>
      <c r="Q4" s="285">
        <v>1180</v>
      </c>
      <c r="R4" s="285">
        <v>684</v>
      </c>
      <c r="S4" s="285">
        <v>2390</v>
      </c>
      <c r="T4" s="103">
        <v>45826</v>
      </c>
    </row>
    <row r="5" spans="1:20">
      <c r="A5" s="338" t="s">
        <v>271</v>
      </c>
      <c r="B5" s="284"/>
      <c r="C5" s="284">
        <v>819</v>
      </c>
      <c r="D5" s="284"/>
      <c r="E5" s="284"/>
      <c r="F5" s="284">
        <v>119</v>
      </c>
      <c r="G5" s="284">
        <v>94</v>
      </c>
      <c r="H5" s="284">
        <v>327</v>
      </c>
      <c r="I5" s="284">
        <v>230</v>
      </c>
      <c r="J5" s="284">
        <v>184</v>
      </c>
      <c r="K5" s="284">
        <v>141</v>
      </c>
      <c r="L5" s="284">
        <v>246</v>
      </c>
      <c r="M5" s="284">
        <v>179</v>
      </c>
      <c r="N5" s="284">
        <v>95</v>
      </c>
      <c r="O5" s="284">
        <v>308</v>
      </c>
      <c r="P5" s="284">
        <v>96</v>
      </c>
      <c r="Q5" s="284">
        <v>121</v>
      </c>
      <c r="R5" s="284">
        <v>86</v>
      </c>
      <c r="S5" s="284">
        <v>162</v>
      </c>
      <c r="T5" s="428">
        <v>3207</v>
      </c>
    </row>
    <row r="6" spans="1:20">
      <c r="A6" s="339" t="s">
        <v>270</v>
      </c>
      <c r="B6" s="284">
        <v>983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>
        <v>983</v>
      </c>
    </row>
    <row r="7" spans="1:20">
      <c r="A7" s="339" t="s">
        <v>257</v>
      </c>
      <c r="B7" s="429">
        <v>1018</v>
      </c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428">
        <v>1018</v>
      </c>
    </row>
    <row r="8" spans="1:20" ht="27" customHeight="1">
      <c r="A8" s="339" t="s">
        <v>65</v>
      </c>
      <c r="B8" s="340">
        <v>2001</v>
      </c>
      <c r="C8" s="340">
        <v>12190</v>
      </c>
      <c r="D8" s="340">
        <v>217</v>
      </c>
      <c r="E8" s="340">
        <v>916</v>
      </c>
      <c r="F8" s="340">
        <v>2490</v>
      </c>
      <c r="G8" s="340">
        <v>1967</v>
      </c>
      <c r="H8" s="340">
        <v>3902</v>
      </c>
      <c r="I8" s="340">
        <v>3677</v>
      </c>
      <c r="J8" s="340">
        <v>2735</v>
      </c>
      <c r="K8" s="340">
        <v>2569</v>
      </c>
      <c r="L8" s="340">
        <v>3248</v>
      </c>
      <c r="M8" s="340">
        <v>3070</v>
      </c>
      <c r="N8" s="340">
        <v>2908</v>
      </c>
      <c r="O8" s="340">
        <v>3665</v>
      </c>
      <c r="P8" s="340">
        <v>856</v>
      </c>
      <c r="Q8" s="340">
        <v>1301</v>
      </c>
      <c r="R8" s="340">
        <v>770</v>
      </c>
      <c r="S8" s="340">
        <v>2552</v>
      </c>
      <c r="T8" s="340">
        <v>51034</v>
      </c>
    </row>
    <row r="9" spans="1:20" ht="18" customHeight="1">
      <c r="A9" s="90"/>
      <c r="B9" s="90"/>
      <c r="Q9" s="24"/>
    </row>
    <row r="10" spans="1:20" ht="17.25" customHeight="1">
      <c r="Q10" s="24"/>
    </row>
    <row r="11" spans="1:20" ht="18" customHeight="1">
      <c r="Q11" s="24"/>
    </row>
    <row r="12" spans="1:20" ht="18" customHeight="1">
      <c r="Q12" s="24"/>
    </row>
    <row r="13" spans="1:20" ht="18" customHeight="1">
      <c r="Q13" s="24"/>
    </row>
    <row r="14" spans="1:20" ht="18" customHeight="1">
      <c r="Q14" s="24"/>
    </row>
    <row r="15" spans="1:20" ht="18" customHeight="1">
      <c r="Q15" s="24"/>
    </row>
    <row r="16" spans="1:20" ht="18" customHeight="1">
      <c r="Q16" s="24"/>
    </row>
    <row r="17" spans="17:17" ht="18" customHeight="1">
      <c r="Q17" s="24"/>
    </row>
    <row r="18" spans="17:17" ht="18" customHeight="1">
      <c r="Q18" s="24"/>
    </row>
    <row r="19" spans="17:17" ht="18" customHeight="1">
      <c r="Q19" s="24"/>
    </row>
    <row r="20" spans="17:17" ht="18" customHeight="1">
      <c r="Q20" s="24"/>
    </row>
    <row r="21" spans="17:17" ht="18" customHeight="1">
      <c r="Q21" s="24"/>
    </row>
    <row r="22" spans="17:17" ht="18" customHeight="1">
      <c r="Q22" s="24"/>
    </row>
    <row r="23" spans="17:17" ht="18" customHeight="1">
      <c r="Q23" s="24"/>
    </row>
    <row r="24" spans="17:17" ht="18" customHeight="1">
      <c r="Q24" s="24"/>
    </row>
    <row r="25" spans="17:17">
      <c r="Q25" s="24"/>
    </row>
    <row r="26" spans="17:17" ht="19.5" customHeight="1">
      <c r="Q26" s="24"/>
    </row>
    <row r="27" spans="17:17" ht="18" customHeight="1">
      <c r="Q27" s="24"/>
    </row>
    <row r="28" spans="17:17" ht="18" customHeight="1">
      <c r="Q28" s="24"/>
    </row>
    <row r="29" spans="17:17" ht="18" customHeight="1">
      <c r="Q29" s="24"/>
    </row>
    <row r="30" spans="17:17" ht="18" customHeight="1">
      <c r="Q30" s="24"/>
    </row>
    <row r="31" spans="17:17" ht="18" customHeight="1">
      <c r="Q31" s="24"/>
    </row>
    <row r="32" spans="17:17" ht="18" customHeight="1">
      <c r="Q32" s="24"/>
    </row>
    <row r="33" spans="1:17" ht="18" customHeight="1">
      <c r="Q33" s="24"/>
    </row>
    <row r="34" spans="1:17">
      <c r="Q34" s="24"/>
    </row>
    <row r="35" spans="1:17" ht="18" customHeight="1">
      <c r="Q35" s="24"/>
    </row>
    <row r="36" spans="1:17" ht="18" customHeight="1">
      <c r="Q36" s="24"/>
    </row>
    <row r="37" spans="1:17" ht="18" customHeight="1">
      <c r="Q37" s="24"/>
    </row>
    <row r="38" spans="1:17" ht="18" customHeight="1">
      <c r="Q38" s="24"/>
    </row>
    <row r="39" spans="1:17" ht="18" customHeight="1">
      <c r="Q39" s="24"/>
    </row>
    <row r="40" spans="1:17" ht="15" customHeight="1">
      <c r="Q40" s="24"/>
    </row>
    <row r="41" spans="1:17" ht="13.5" customHeight="1">
      <c r="Q41" s="24"/>
    </row>
    <row r="42" spans="1:17" ht="14.25" customHeight="1">
      <c r="Q42" s="24"/>
    </row>
    <row r="43" spans="1:17" ht="17.25" customHeight="1">
      <c r="Q43" s="24"/>
    </row>
    <row r="44" spans="1:17" ht="15.75" customHeight="1">
      <c r="Q44" s="24"/>
    </row>
    <row r="45" spans="1:17" ht="15.75" customHeight="1">
      <c r="Q45" s="24"/>
    </row>
    <row r="46" spans="1:17" ht="21" customHeight="1">
      <c r="Q46" s="24"/>
    </row>
    <row r="47" spans="1:17" ht="28.9" customHeight="1"/>
    <row r="48" spans="1:17">
      <c r="A48" s="25"/>
      <c r="B48" s="25"/>
      <c r="C48" s="25"/>
      <c r="D48" s="25"/>
      <c r="E48" s="25"/>
      <c r="F48" s="25"/>
      <c r="G48" s="25"/>
    </row>
    <row r="50" ht="33.75" customHeight="1"/>
  </sheetData>
  <mergeCells count="1">
    <mergeCell ref="A1:T1"/>
  </mergeCells>
  <phoneticPr fontId="14" type="noConversion"/>
  <hyperlinks>
    <hyperlink ref="S3" display="Jean Giono"/>
    <hyperlink ref="F3" display="Centre ressources"/>
  </hyperlinks>
  <printOptions horizontalCentered="1"/>
  <pageMargins left="0.78740157480314965" right="0.15748031496062992" top="0.78740157480314965" bottom="0.31496062992125984" header="0.15748031496062992" footer="0.15748031496062992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53"/>
  <sheetViews>
    <sheetView tabSelected="1" zoomScaleNormal="100" workbookViewId="0">
      <selection activeCell="L12" sqref="L12"/>
    </sheetView>
  </sheetViews>
  <sheetFormatPr baseColWidth="10" defaultRowHeight="14.25"/>
  <cols>
    <col min="1" max="1" width="15.140625" style="266" customWidth="1"/>
    <col min="2" max="2" width="14.42578125" style="266" bestFit="1" customWidth="1"/>
    <col min="3" max="3" width="10.85546875" style="266" bestFit="1" customWidth="1"/>
    <col min="4" max="4" width="14.85546875" style="27" customWidth="1"/>
    <col min="5" max="5" width="14.85546875" style="28" customWidth="1"/>
    <col min="6" max="6" width="11.42578125" style="28" customWidth="1"/>
    <col min="7" max="16384" width="11.42578125" style="27"/>
  </cols>
  <sheetData>
    <row r="1" spans="1:8">
      <c r="A1" s="265"/>
    </row>
    <row r="2" spans="1:8" ht="15.75">
      <c r="A2" s="560" t="s">
        <v>291</v>
      </c>
      <c r="B2" s="560"/>
      <c r="C2" s="560"/>
      <c r="D2" s="560"/>
      <c r="E2" s="560"/>
      <c r="F2" s="560"/>
      <c r="G2" s="560"/>
    </row>
    <row r="3" spans="1:8" ht="15" thickBot="1">
      <c r="A3" s="267"/>
      <c r="B3" s="267"/>
      <c r="C3" s="267"/>
      <c r="D3" s="106"/>
      <c r="E3" s="106"/>
      <c r="F3" s="106"/>
      <c r="G3" s="106"/>
    </row>
    <row r="4" spans="1:8" ht="28.5" customHeight="1" thickBot="1">
      <c r="A4" s="561" t="s">
        <v>141</v>
      </c>
      <c r="B4" s="562"/>
      <c r="C4" s="563"/>
      <c r="D4" s="341" t="s">
        <v>142</v>
      </c>
      <c r="E4" s="341" t="s">
        <v>143</v>
      </c>
      <c r="F4" s="341" t="s">
        <v>263</v>
      </c>
      <c r="G4" s="341" t="s">
        <v>144</v>
      </c>
    </row>
    <row r="5" spans="1:8" ht="15" customHeight="1">
      <c r="A5" s="521" t="s">
        <v>146</v>
      </c>
      <c r="B5" s="522"/>
      <c r="C5" s="268" t="s">
        <v>60</v>
      </c>
      <c r="D5" s="29">
        <v>67</v>
      </c>
      <c r="E5" s="525">
        <f>D5+D6</f>
        <v>89</v>
      </c>
      <c r="F5" s="269">
        <v>67</v>
      </c>
      <c r="G5" s="527">
        <f>F5+F6</f>
        <v>89</v>
      </c>
    </row>
    <row r="6" spans="1:8" ht="15" thickBot="1">
      <c r="A6" s="523"/>
      <c r="B6" s="524"/>
      <c r="C6" s="270" t="s">
        <v>61</v>
      </c>
      <c r="D6" s="30">
        <v>22</v>
      </c>
      <c r="E6" s="526"/>
      <c r="F6" s="271">
        <v>22</v>
      </c>
      <c r="G6" s="528"/>
    </row>
    <row r="7" spans="1:8">
      <c r="A7" s="521" t="s">
        <v>145</v>
      </c>
      <c r="B7" s="522"/>
      <c r="C7" s="268" t="s">
        <v>60</v>
      </c>
      <c r="D7" s="272">
        <v>26</v>
      </c>
      <c r="E7" s="556">
        <f>D7+D8</f>
        <v>49</v>
      </c>
      <c r="F7" s="273">
        <v>26</v>
      </c>
      <c r="G7" s="558">
        <f>E7</f>
        <v>49</v>
      </c>
    </row>
    <row r="8" spans="1:8" ht="15" thickBot="1">
      <c r="A8" s="529"/>
      <c r="B8" s="530"/>
      <c r="C8" s="274" t="s">
        <v>61</v>
      </c>
      <c r="D8" s="275">
        <v>23</v>
      </c>
      <c r="E8" s="557"/>
      <c r="F8" s="276">
        <v>23</v>
      </c>
      <c r="G8" s="559"/>
    </row>
    <row r="9" spans="1:8">
      <c r="A9" s="547" t="s">
        <v>209</v>
      </c>
      <c r="B9" s="277" t="s">
        <v>147</v>
      </c>
      <c r="C9" s="268" t="s">
        <v>210</v>
      </c>
      <c r="D9" s="29">
        <v>6</v>
      </c>
      <c r="E9" s="396">
        <v>6</v>
      </c>
      <c r="F9" s="396">
        <v>6</v>
      </c>
      <c r="G9" s="398">
        <v>6</v>
      </c>
    </row>
    <row r="10" spans="1:8">
      <c r="A10" s="548"/>
      <c r="B10" s="550" t="s">
        <v>264</v>
      </c>
      <c r="C10" s="278" t="s">
        <v>60</v>
      </c>
      <c r="D10" s="107">
        <v>320</v>
      </c>
      <c r="E10" s="552">
        <v>389</v>
      </c>
      <c r="F10" s="400">
        <v>304</v>
      </c>
      <c r="G10" s="554">
        <f>F10+F11+F12</f>
        <v>373</v>
      </c>
    </row>
    <row r="11" spans="1:8">
      <c r="A11" s="548"/>
      <c r="B11" s="551"/>
      <c r="C11" s="278" t="s">
        <v>61</v>
      </c>
      <c r="D11" s="31">
        <v>50</v>
      </c>
      <c r="E11" s="553"/>
      <c r="F11" s="401">
        <v>50</v>
      </c>
      <c r="G11" s="555"/>
    </row>
    <row r="12" spans="1:8" ht="18" customHeight="1">
      <c r="A12" s="548"/>
      <c r="B12" s="551"/>
      <c r="C12" s="278" t="s">
        <v>148</v>
      </c>
      <c r="D12" s="31">
        <v>19</v>
      </c>
      <c r="E12" s="553"/>
      <c r="F12" s="401">
        <v>19</v>
      </c>
      <c r="G12" s="555"/>
    </row>
    <row r="13" spans="1:8" ht="30" customHeight="1" thickBot="1">
      <c r="A13" s="549"/>
      <c r="B13" s="420" t="s">
        <v>265</v>
      </c>
      <c r="C13" s="421" t="s">
        <v>60</v>
      </c>
      <c r="D13" s="397">
        <v>80</v>
      </c>
      <c r="E13" s="397">
        <v>80</v>
      </c>
      <c r="F13" s="397">
        <v>80</v>
      </c>
      <c r="G13" s="399">
        <v>80</v>
      </c>
    </row>
    <row r="14" spans="1:8" ht="21" customHeight="1" thickBot="1">
      <c r="A14" s="523" t="s">
        <v>211</v>
      </c>
      <c r="B14" s="524"/>
      <c r="C14" s="111" t="s">
        <v>60</v>
      </c>
      <c r="D14" s="108">
        <v>25</v>
      </c>
      <c r="E14" s="108">
        <f>D14</f>
        <v>25</v>
      </c>
      <c r="F14" s="280">
        <v>25</v>
      </c>
      <c r="G14" s="109">
        <v>25</v>
      </c>
    </row>
    <row r="15" spans="1:8">
      <c r="A15" s="521" t="s">
        <v>149</v>
      </c>
      <c r="B15" s="522"/>
      <c r="C15" s="268" t="s">
        <v>60</v>
      </c>
      <c r="D15" s="29">
        <v>57</v>
      </c>
      <c r="E15" s="525">
        <f>D15+D16</f>
        <v>85</v>
      </c>
      <c r="F15" s="269">
        <v>57</v>
      </c>
      <c r="G15" s="527">
        <f>F15+F16</f>
        <v>85</v>
      </c>
      <c r="H15" s="86"/>
    </row>
    <row r="16" spans="1:8" ht="15" thickBot="1">
      <c r="A16" s="523"/>
      <c r="B16" s="524"/>
      <c r="C16" s="270" t="s">
        <v>61</v>
      </c>
      <c r="D16" s="30">
        <v>28</v>
      </c>
      <c r="E16" s="526"/>
      <c r="F16" s="271">
        <v>28</v>
      </c>
      <c r="G16" s="528"/>
    </row>
    <row r="17" spans="1:7">
      <c r="A17" s="521" t="s">
        <v>212</v>
      </c>
      <c r="B17" s="522"/>
      <c r="C17" s="268" t="s">
        <v>60</v>
      </c>
      <c r="D17" s="29">
        <v>53</v>
      </c>
      <c r="E17" s="525">
        <f>D17+D18</f>
        <v>74</v>
      </c>
      <c r="F17" s="269">
        <v>53</v>
      </c>
      <c r="G17" s="527">
        <f>F17+F18</f>
        <v>74</v>
      </c>
    </row>
    <row r="18" spans="1:7" ht="15" thickBot="1">
      <c r="A18" s="523"/>
      <c r="B18" s="524"/>
      <c r="C18" s="270" t="s">
        <v>61</v>
      </c>
      <c r="D18" s="30">
        <v>21</v>
      </c>
      <c r="E18" s="526"/>
      <c r="F18" s="271">
        <v>21</v>
      </c>
      <c r="G18" s="528"/>
    </row>
    <row r="19" spans="1:7" ht="14.25" customHeight="1">
      <c r="A19" s="521" t="s">
        <v>150</v>
      </c>
      <c r="B19" s="522"/>
      <c r="C19" s="268" t="s">
        <v>60</v>
      </c>
      <c r="D19" s="110">
        <v>37</v>
      </c>
      <c r="E19" s="525">
        <f>D19+D20</f>
        <v>56</v>
      </c>
      <c r="F19" s="269">
        <v>37</v>
      </c>
      <c r="G19" s="527">
        <f>E19</f>
        <v>56</v>
      </c>
    </row>
    <row r="20" spans="1:7" ht="14.25" customHeight="1" thickBot="1">
      <c r="A20" s="523"/>
      <c r="B20" s="524"/>
      <c r="C20" s="270" t="s">
        <v>61</v>
      </c>
      <c r="D20" s="30">
        <v>19</v>
      </c>
      <c r="E20" s="526"/>
      <c r="F20" s="271">
        <v>19</v>
      </c>
      <c r="G20" s="528"/>
    </row>
    <row r="21" spans="1:7">
      <c r="A21" s="521" t="s">
        <v>183</v>
      </c>
      <c r="B21" s="522"/>
      <c r="C21" s="268" t="s">
        <v>60</v>
      </c>
      <c r="D21" s="29">
        <v>63</v>
      </c>
      <c r="E21" s="525">
        <f>D21+D22</f>
        <v>85</v>
      </c>
      <c r="F21" s="269">
        <v>63</v>
      </c>
      <c r="G21" s="527">
        <f>F21+F22</f>
        <v>85</v>
      </c>
    </row>
    <row r="22" spans="1:7" ht="15" thickBot="1">
      <c r="A22" s="523"/>
      <c r="B22" s="524"/>
      <c r="C22" s="270" t="s">
        <v>61</v>
      </c>
      <c r="D22" s="30">
        <v>22</v>
      </c>
      <c r="E22" s="526"/>
      <c r="F22" s="271">
        <v>22</v>
      </c>
      <c r="G22" s="528"/>
    </row>
    <row r="23" spans="1:7">
      <c r="A23" s="521" t="s">
        <v>213</v>
      </c>
      <c r="B23" s="522"/>
      <c r="C23" s="268" t="s">
        <v>60</v>
      </c>
      <c r="D23" s="29">
        <v>60</v>
      </c>
      <c r="E23" s="525">
        <f>D23+D24</f>
        <v>87</v>
      </c>
      <c r="F23" s="269">
        <v>60</v>
      </c>
      <c r="G23" s="527">
        <f>F23+F24</f>
        <v>87</v>
      </c>
    </row>
    <row r="24" spans="1:7" ht="15" thickBot="1">
      <c r="A24" s="523"/>
      <c r="B24" s="524"/>
      <c r="C24" s="270" t="s">
        <v>61</v>
      </c>
      <c r="D24" s="30">
        <v>27</v>
      </c>
      <c r="E24" s="526"/>
      <c r="F24" s="271">
        <v>27</v>
      </c>
      <c r="G24" s="528"/>
    </row>
    <row r="25" spans="1:7">
      <c r="A25" s="521" t="s">
        <v>151</v>
      </c>
      <c r="B25" s="522"/>
      <c r="C25" s="268" t="s">
        <v>60</v>
      </c>
      <c r="D25" s="29">
        <v>60</v>
      </c>
      <c r="E25" s="525">
        <f>D25+D26</f>
        <v>86</v>
      </c>
      <c r="F25" s="269">
        <v>60</v>
      </c>
      <c r="G25" s="527">
        <f>F25+F26</f>
        <v>86</v>
      </c>
    </row>
    <row r="26" spans="1:7" ht="15" thickBot="1">
      <c r="A26" s="523"/>
      <c r="B26" s="524"/>
      <c r="C26" s="270" t="s">
        <v>61</v>
      </c>
      <c r="D26" s="30">
        <v>26</v>
      </c>
      <c r="E26" s="526"/>
      <c r="F26" s="271">
        <v>26</v>
      </c>
      <c r="G26" s="528"/>
    </row>
    <row r="27" spans="1:7">
      <c r="A27" s="521" t="s">
        <v>214</v>
      </c>
      <c r="B27" s="522"/>
      <c r="C27" s="268" t="s">
        <v>60</v>
      </c>
      <c r="D27" s="29">
        <v>30</v>
      </c>
      <c r="E27" s="525">
        <f>D27+D28</f>
        <v>43</v>
      </c>
      <c r="F27" s="269">
        <v>30</v>
      </c>
      <c r="G27" s="527">
        <f>F27+F28</f>
        <v>43</v>
      </c>
    </row>
    <row r="28" spans="1:7" ht="15" thickBot="1">
      <c r="A28" s="523"/>
      <c r="B28" s="524"/>
      <c r="C28" s="270" t="s">
        <v>61</v>
      </c>
      <c r="D28" s="30">
        <v>13</v>
      </c>
      <c r="E28" s="526"/>
      <c r="F28" s="271">
        <v>13</v>
      </c>
      <c r="G28" s="528"/>
    </row>
    <row r="29" spans="1:7">
      <c r="A29" s="521" t="s">
        <v>198</v>
      </c>
      <c r="B29" s="522"/>
      <c r="C29" s="268" t="s">
        <v>60</v>
      </c>
      <c r="D29" s="29">
        <v>16</v>
      </c>
      <c r="E29" s="525">
        <f>D29+D30</f>
        <v>28</v>
      </c>
      <c r="F29" s="269">
        <v>16</v>
      </c>
      <c r="G29" s="527">
        <f>F29+F30</f>
        <v>28</v>
      </c>
    </row>
    <row r="30" spans="1:7" ht="15" thickBot="1">
      <c r="A30" s="523"/>
      <c r="B30" s="524"/>
      <c r="C30" s="270" t="s">
        <v>61</v>
      </c>
      <c r="D30" s="30">
        <v>12</v>
      </c>
      <c r="E30" s="526"/>
      <c r="F30" s="271">
        <v>12</v>
      </c>
      <c r="G30" s="528"/>
    </row>
    <row r="31" spans="1:7" ht="18" customHeight="1">
      <c r="A31" s="521" t="s">
        <v>215</v>
      </c>
      <c r="B31" s="522"/>
      <c r="C31" s="268" t="s">
        <v>60</v>
      </c>
      <c r="D31" s="29">
        <v>59</v>
      </c>
      <c r="E31" s="525">
        <f>D31+D32</f>
        <v>81</v>
      </c>
      <c r="F31" s="269">
        <v>59</v>
      </c>
      <c r="G31" s="527">
        <f>F31+F32</f>
        <v>81</v>
      </c>
    </row>
    <row r="32" spans="1:7" ht="15" thickBot="1">
      <c r="A32" s="523"/>
      <c r="B32" s="524"/>
      <c r="C32" s="270" t="s">
        <v>61</v>
      </c>
      <c r="D32" s="30">
        <v>22</v>
      </c>
      <c r="E32" s="526"/>
      <c r="F32" s="271">
        <v>22</v>
      </c>
      <c r="G32" s="528"/>
    </row>
    <row r="33" spans="1:7">
      <c r="A33" s="521" t="s">
        <v>152</v>
      </c>
      <c r="B33" s="522"/>
      <c r="C33" s="268" t="s">
        <v>60</v>
      </c>
      <c r="D33" s="29">
        <v>55</v>
      </c>
      <c r="E33" s="525">
        <f>D33+D34</f>
        <v>84</v>
      </c>
      <c r="F33" s="269">
        <v>55</v>
      </c>
      <c r="G33" s="527">
        <f>F33+F34</f>
        <v>84</v>
      </c>
    </row>
    <row r="34" spans="1:7" ht="15" thickBot="1">
      <c r="A34" s="529"/>
      <c r="B34" s="530"/>
      <c r="C34" s="274" t="s">
        <v>61</v>
      </c>
      <c r="D34" s="55">
        <v>29</v>
      </c>
      <c r="E34" s="531"/>
      <c r="F34" s="279">
        <v>29</v>
      </c>
      <c r="G34" s="532"/>
    </row>
    <row r="35" spans="1:7" ht="15">
      <c r="A35" s="533" t="s">
        <v>184</v>
      </c>
      <c r="B35" s="534"/>
      <c r="C35" s="342" t="s">
        <v>60</v>
      </c>
      <c r="D35" s="343">
        <f>D5+D7+D9+D10+D12+D13+D14+D15+D17+D19+D21+D23+D25+D27+D29+D31+D33</f>
        <v>1033</v>
      </c>
      <c r="E35" s="537">
        <f>D35+D36</f>
        <v>1347</v>
      </c>
      <c r="F35" s="539"/>
      <c r="G35" s="540"/>
    </row>
    <row r="36" spans="1:7" ht="19.5" customHeight="1" thickBot="1">
      <c r="A36" s="535"/>
      <c r="B36" s="536"/>
      <c r="C36" s="344" t="s">
        <v>61</v>
      </c>
      <c r="D36" s="345">
        <f>D6+D8+D11+D16+D18+D20+D22+D24+D26+D28+D30+D32+D34</f>
        <v>314</v>
      </c>
      <c r="E36" s="538"/>
      <c r="F36" s="541"/>
      <c r="G36" s="542"/>
    </row>
    <row r="37" spans="1:7" ht="19.5" customHeight="1">
      <c r="A37" s="76"/>
      <c r="B37" s="76"/>
      <c r="C37" s="77"/>
      <c r="D37" s="78"/>
      <c r="E37" s="79"/>
      <c r="F37" s="79"/>
      <c r="G37" s="78"/>
    </row>
    <row r="38" spans="1:7" s="80" customFormat="1" ht="19.5" customHeight="1" thickBot="1">
      <c r="A38" s="266"/>
      <c r="B38" s="266"/>
      <c r="C38" s="266"/>
      <c r="D38" s="27"/>
      <c r="E38" s="27"/>
      <c r="F38" s="27"/>
      <c r="G38" s="28"/>
    </row>
    <row r="39" spans="1:7" ht="15">
      <c r="A39" s="515" t="s">
        <v>185</v>
      </c>
      <c r="B39" s="543"/>
      <c r="C39" s="342" t="s">
        <v>60</v>
      </c>
      <c r="D39" s="343">
        <v>500</v>
      </c>
      <c r="E39" s="545">
        <f>D39+D40</f>
        <v>575</v>
      </c>
      <c r="F39" s="281"/>
      <c r="G39" s="56"/>
    </row>
    <row r="40" spans="1:7" ht="15.75" customHeight="1" thickBot="1">
      <c r="A40" s="518"/>
      <c r="B40" s="544"/>
      <c r="C40" s="344" t="s">
        <v>61</v>
      </c>
      <c r="D40" s="345">
        <v>75</v>
      </c>
      <c r="E40" s="546"/>
      <c r="F40" s="79"/>
      <c r="G40" s="56"/>
    </row>
    <row r="41" spans="1:7" ht="15.75" customHeight="1" thickBot="1">
      <c r="A41" s="267"/>
      <c r="B41" s="267"/>
      <c r="C41" s="267"/>
      <c r="D41" s="106"/>
      <c r="E41" s="106"/>
      <c r="F41" s="106"/>
      <c r="G41" s="106"/>
    </row>
    <row r="42" spans="1:7" ht="14.25" customHeight="1">
      <c r="A42" s="515" t="s">
        <v>298</v>
      </c>
      <c r="B42" s="516"/>
      <c r="C42" s="517"/>
      <c r="D42" s="129"/>
      <c r="E42" s="106"/>
      <c r="F42" s="106"/>
      <c r="G42" s="106"/>
    </row>
    <row r="43" spans="1:7" ht="15" customHeight="1" thickBot="1">
      <c r="A43" s="518"/>
      <c r="B43" s="519"/>
      <c r="C43" s="520"/>
      <c r="D43" s="106"/>
      <c r="E43" s="106"/>
      <c r="F43" s="106"/>
      <c r="G43" s="106"/>
    </row>
    <row r="44" spans="1:7">
      <c r="A44" s="267"/>
      <c r="B44" s="267"/>
      <c r="C44" s="267"/>
      <c r="D44" s="129"/>
      <c r="E44" s="106"/>
      <c r="F44" s="106"/>
      <c r="G44" s="106"/>
    </row>
    <row r="45" spans="1:7">
      <c r="A45" s="267"/>
      <c r="B45" s="267"/>
      <c r="C45" s="267"/>
      <c r="D45" s="106"/>
      <c r="E45" s="106"/>
      <c r="F45" s="106"/>
      <c r="G45" s="106"/>
    </row>
    <row r="46" spans="1:7">
      <c r="A46" s="267"/>
      <c r="B46" s="267"/>
      <c r="C46" s="267"/>
      <c r="D46" s="106"/>
      <c r="E46" s="106"/>
      <c r="F46" s="106"/>
      <c r="G46" s="106"/>
    </row>
    <row r="47" spans="1:7">
      <c r="A47" s="267"/>
      <c r="B47" s="267"/>
      <c r="C47" s="267"/>
      <c r="D47" s="106"/>
      <c r="E47" s="106"/>
      <c r="F47" s="106"/>
      <c r="G47" s="106"/>
    </row>
    <row r="48" spans="1:7">
      <c r="A48" s="267"/>
      <c r="B48" s="267"/>
      <c r="C48" s="267"/>
      <c r="D48" s="106"/>
      <c r="E48" s="106"/>
      <c r="F48" s="106"/>
      <c r="G48" s="106"/>
    </row>
    <row r="49" spans="1:7">
      <c r="A49" s="267"/>
      <c r="B49" s="267"/>
      <c r="C49" s="267"/>
      <c r="D49" s="106"/>
      <c r="E49" s="106"/>
      <c r="F49" s="106"/>
      <c r="G49" s="106"/>
    </row>
    <row r="50" spans="1:7">
      <c r="A50" s="267"/>
      <c r="B50" s="267"/>
      <c r="C50" s="267"/>
      <c r="D50" s="106"/>
      <c r="E50" s="106"/>
      <c r="F50" s="106"/>
      <c r="G50" s="106"/>
    </row>
    <row r="51" spans="1:7">
      <c r="A51" s="267"/>
      <c r="B51" s="267"/>
      <c r="C51" s="267"/>
      <c r="D51" s="106"/>
      <c r="E51" s="106"/>
      <c r="F51" s="106"/>
      <c r="G51" s="106"/>
    </row>
    <row r="52" spans="1:7">
      <c r="A52" s="267"/>
      <c r="B52" s="267"/>
      <c r="C52" s="267"/>
      <c r="D52" s="106"/>
      <c r="E52" s="106"/>
      <c r="F52" s="106"/>
      <c r="G52" s="106"/>
    </row>
    <row r="53" spans="1:7">
      <c r="A53" s="267"/>
      <c r="B53" s="267"/>
      <c r="C53" s="267"/>
      <c r="D53" s="106"/>
      <c r="E53" s="106"/>
      <c r="F53" s="106"/>
      <c r="G53" s="106"/>
    </row>
  </sheetData>
  <mergeCells count="49">
    <mergeCell ref="A2:G2"/>
    <mergeCell ref="A4:C4"/>
    <mergeCell ref="A5:B6"/>
    <mergeCell ref="E5:E6"/>
    <mergeCell ref="G5:G6"/>
    <mergeCell ref="A9:A13"/>
    <mergeCell ref="B10:B12"/>
    <mergeCell ref="E10:E12"/>
    <mergeCell ref="G10:G12"/>
    <mergeCell ref="A7:B8"/>
    <mergeCell ref="E7:E8"/>
    <mergeCell ref="G7:G8"/>
    <mergeCell ref="A14:B14"/>
    <mergeCell ref="A15:B16"/>
    <mergeCell ref="E15:E16"/>
    <mergeCell ref="G15:G16"/>
    <mergeCell ref="A17:B18"/>
    <mergeCell ref="E17:E18"/>
    <mergeCell ref="G17:G18"/>
    <mergeCell ref="A19:B20"/>
    <mergeCell ref="E19:E20"/>
    <mergeCell ref="G19:G20"/>
    <mergeCell ref="A21:B22"/>
    <mergeCell ref="E21:E22"/>
    <mergeCell ref="G21:G22"/>
    <mergeCell ref="A23:B24"/>
    <mergeCell ref="E23:E24"/>
    <mergeCell ref="G23:G24"/>
    <mergeCell ref="A25:B26"/>
    <mergeCell ref="E25:E26"/>
    <mergeCell ref="G25:G26"/>
    <mergeCell ref="A27:B28"/>
    <mergeCell ref="E27:E28"/>
    <mergeCell ref="G27:G28"/>
    <mergeCell ref="A29:B30"/>
    <mergeCell ref="E29:E30"/>
    <mergeCell ref="G29:G30"/>
    <mergeCell ref="A42:C43"/>
    <mergeCell ref="A31:B32"/>
    <mergeCell ref="E31:E32"/>
    <mergeCell ref="G31:G32"/>
    <mergeCell ref="A33:B34"/>
    <mergeCell ref="E33:E34"/>
    <mergeCell ref="G33:G34"/>
    <mergeCell ref="A35:B36"/>
    <mergeCell ref="E35:E36"/>
    <mergeCell ref="F35:G36"/>
    <mergeCell ref="A39:B40"/>
    <mergeCell ref="E39:E40"/>
  </mergeCells>
  <printOptions horizontalCentered="1"/>
  <pageMargins left="0.59055118110236227" right="0.31496062992125984" top="0.74803149606299213" bottom="0.15748031496062992" header="0.31496062992125984" footer="0.31496062992125984"/>
  <pageSetup paperSize="9" scale="99" orientation="portrait" r:id="rId1"/>
  <headerFooter alignWithMargins="0"/>
  <ignoredErrors>
    <ignoredError sqref="G19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8" sqref="I8"/>
    </sheetView>
  </sheetViews>
  <sheetFormatPr baseColWidth="10"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24"/>
  <sheetViews>
    <sheetView zoomScaleNormal="100" workbookViewId="0">
      <selection activeCell="W27" sqref="W27"/>
    </sheetView>
  </sheetViews>
  <sheetFormatPr baseColWidth="10" defaultRowHeight="12.75"/>
  <cols>
    <col min="1" max="1" width="9.42578125" customWidth="1"/>
    <col min="2" max="2" width="8.28515625" bestFit="1" customWidth="1"/>
    <col min="3" max="3" width="7.28515625" bestFit="1" customWidth="1"/>
    <col min="4" max="4" width="9" bestFit="1" customWidth="1"/>
    <col min="5" max="5" width="8.7109375" bestFit="1" customWidth="1"/>
    <col min="6" max="6" width="8.42578125" bestFit="1" customWidth="1"/>
    <col min="7" max="7" width="8.28515625" bestFit="1" customWidth="1"/>
    <col min="8" max="8" width="8" bestFit="1" customWidth="1"/>
    <col min="9" max="9" width="8.28515625" bestFit="1" customWidth="1"/>
    <col min="10" max="10" width="7.28515625" bestFit="1" customWidth="1"/>
    <col min="11" max="11" width="6.7109375" customWidth="1"/>
    <col min="12" max="12" width="8.7109375" bestFit="1" customWidth="1"/>
    <col min="13" max="13" width="7.7109375" bestFit="1" customWidth="1"/>
    <col min="14" max="14" width="7.5703125" bestFit="1" customWidth="1"/>
    <col min="15" max="15" width="7.42578125" customWidth="1"/>
    <col min="16" max="16" width="7.28515625" customWidth="1"/>
    <col min="17" max="17" width="9" customWidth="1"/>
    <col min="18" max="18" width="9.140625" bestFit="1" customWidth="1"/>
    <col min="19" max="19" width="7.28515625" customWidth="1"/>
  </cols>
  <sheetData>
    <row r="2" spans="1:19" ht="15.75">
      <c r="A2" s="443" t="s">
        <v>295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443"/>
      <c r="R2" s="443"/>
      <c r="S2" s="443"/>
    </row>
    <row r="3" spans="1:19" ht="13.5" thickBot="1">
      <c r="A3" s="2"/>
    </row>
    <row r="4" spans="1:19" ht="63" customHeight="1">
      <c r="A4" s="72">
        <v>2017</v>
      </c>
      <c r="B4" s="41" t="s">
        <v>162</v>
      </c>
      <c r="C4" s="244" t="s">
        <v>161</v>
      </c>
      <c r="D4" s="41" t="s">
        <v>15</v>
      </c>
      <c r="E4" s="41" t="s">
        <v>64</v>
      </c>
      <c r="F4" s="41" t="s">
        <v>98</v>
      </c>
      <c r="G4" s="41" t="s">
        <v>154</v>
      </c>
      <c r="H4" s="41" t="s">
        <v>20</v>
      </c>
      <c r="I4" s="41" t="s">
        <v>160</v>
      </c>
      <c r="J4" s="41" t="s">
        <v>159</v>
      </c>
      <c r="K4" s="41" t="s">
        <v>158</v>
      </c>
      <c r="L4" s="41" t="s">
        <v>157</v>
      </c>
      <c r="M4" s="41" t="s">
        <v>25</v>
      </c>
      <c r="N4" s="41" t="s">
        <v>26</v>
      </c>
      <c r="O4" s="41" t="s">
        <v>156</v>
      </c>
      <c r="P4" s="41" t="s">
        <v>155</v>
      </c>
      <c r="Q4" s="323" t="s">
        <v>292</v>
      </c>
      <c r="R4" s="326" t="s">
        <v>259</v>
      </c>
      <c r="S4" s="73" t="s">
        <v>293</v>
      </c>
    </row>
    <row r="5" spans="1:19">
      <c r="A5" s="40" t="s">
        <v>3</v>
      </c>
      <c r="B5" s="5">
        <v>26887</v>
      </c>
      <c r="C5" s="245">
        <v>0</v>
      </c>
      <c r="D5" s="5">
        <v>63670</v>
      </c>
      <c r="E5" s="5">
        <v>3908</v>
      </c>
      <c r="F5" s="5">
        <v>14193</v>
      </c>
      <c r="G5" s="5">
        <v>13169</v>
      </c>
      <c r="H5" s="5">
        <v>10954</v>
      </c>
      <c r="I5" s="5">
        <v>10769</v>
      </c>
      <c r="J5" s="5">
        <v>4083</v>
      </c>
      <c r="K5" s="5">
        <v>7774</v>
      </c>
      <c r="L5" s="5">
        <v>15367</v>
      </c>
      <c r="M5" s="5">
        <v>2350</v>
      </c>
      <c r="N5" s="5">
        <v>2793</v>
      </c>
      <c r="O5" s="5">
        <v>12887</v>
      </c>
      <c r="P5" s="5">
        <v>22172</v>
      </c>
      <c r="Q5" s="324">
        <v>210976</v>
      </c>
      <c r="R5" s="327">
        <v>216897</v>
      </c>
      <c r="S5" s="99">
        <f>+(Q5-R5)/R5</f>
        <v>-2.7298671719756383E-2</v>
      </c>
    </row>
    <row r="6" spans="1:19">
      <c r="A6" s="40" t="s">
        <v>4</v>
      </c>
      <c r="B6" s="5">
        <v>26062</v>
      </c>
      <c r="C6" s="246"/>
      <c r="D6" s="5">
        <v>62853</v>
      </c>
      <c r="E6" s="5">
        <v>4560</v>
      </c>
      <c r="F6" s="5">
        <v>13416</v>
      </c>
      <c r="G6" s="5">
        <v>12931</v>
      </c>
      <c r="H6" s="5">
        <v>10232</v>
      </c>
      <c r="I6" s="5">
        <v>10358</v>
      </c>
      <c r="J6" s="5">
        <v>3912</v>
      </c>
      <c r="K6" s="5">
        <v>7826</v>
      </c>
      <c r="L6" s="5">
        <v>14633</v>
      </c>
      <c r="M6" s="5">
        <v>2642</v>
      </c>
      <c r="N6" s="5">
        <v>2882</v>
      </c>
      <c r="O6" s="5">
        <v>12402</v>
      </c>
      <c r="P6" s="5">
        <v>20707</v>
      </c>
      <c r="Q6" s="324">
        <v>205416</v>
      </c>
      <c r="R6" s="327">
        <v>203504</v>
      </c>
      <c r="S6" s="99">
        <f t="shared" ref="S6:S17" si="0">+(Q6-R6)/R6</f>
        <v>9.3953927195534245E-3</v>
      </c>
    </row>
    <row r="7" spans="1:19">
      <c r="A7" s="40" t="s">
        <v>5</v>
      </c>
      <c r="B7" s="5">
        <v>28802</v>
      </c>
      <c r="C7" s="246"/>
      <c r="D7" s="5">
        <v>69195</v>
      </c>
      <c r="E7" s="5">
        <v>3945</v>
      </c>
      <c r="F7" s="5">
        <v>13973</v>
      </c>
      <c r="G7" s="5">
        <v>14327</v>
      </c>
      <c r="H7" s="5">
        <v>11331</v>
      </c>
      <c r="I7" s="5">
        <v>11137</v>
      </c>
      <c r="J7" s="5">
        <v>4787</v>
      </c>
      <c r="K7" s="5">
        <v>8211</v>
      </c>
      <c r="L7" s="5">
        <v>15661</v>
      </c>
      <c r="M7" s="5">
        <v>3066</v>
      </c>
      <c r="N7" s="5">
        <v>3136</v>
      </c>
      <c r="O7" s="5">
        <v>13595</v>
      </c>
      <c r="P7" s="5">
        <v>24039</v>
      </c>
      <c r="Q7" s="324">
        <v>225205</v>
      </c>
      <c r="R7" s="327">
        <v>223602</v>
      </c>
      <c r="S7" s="99">
        <f t="shared" si="0"/>
        <v>7.1689877550290245E-3</v>
      </c>
    </row>
    <row r="8" spans="1:19">
      <c r="A8" s="40" t="s">
        <v>6</v>
      </c>
      <c r="B8" s="5">
        <v>26453</v>
      </c>
      <c r="C8" s="246"/>
      <c r="D8" s="5">
        <v>63342</v>
      </c>
      <c r="E8" s="5">
        <v>4437</v>
      </c>
      <c r="F8" s="5">
        <v>12461</v>
      </c>
      <c r="G8" s="5">
        <v>12306</v>
      </c>
      <c r="H8" s="5">
        <v>10161</v>
      </c>
      <c r="I8" s="5">
        <v>10193</v>
      </c>
      <c r="J8" s="5">
        <v>4421</v>
      </c>
      <c r="K8" s="5">
        <v>7384</v>
      </c>
      <c r="L8" s="5">
        <v>14778</v>
      </c>
      <c r="M8" s="5">
        <v>2752</v>
      </c>
      <c r="N8" s="5">
        <v>2554</v>
      </c>
      <c r="O8" s="5">
        <v>12519</v>
      </c>
      <c r="P8" s="5">
        <v>21581</v>
      </c>
      <c r="Q8" s="324">
        <v>205342</v>
      </c>
      <c r="R8" s="327">
        <v>215527</v>
      </c>
      <c r="S8" s="99">
        <f t="shared" si="0"/>
        <v>-4.7256260236536486E-2</v>
      </c>
    </row>
    <row r="9" spans="1:19">
      <c r="A9" s="40" t="s">
        <v>7</v>
      </c>
      <c r="B9" s="5">
        <v>25395</v>
      </c>
      <c r="C9" s="246"/>
      <c r="D9" s="5">
        <v>54288</v>
      </c>
      <c r="E9" s="5">
        <v>2579</v>
      </c>
      <c r="F9" s="5">
        <v>11252</v>
      </c>
      <c r="G9" s="5">
        <v>12953</v>
      </c>
      <c r="H9" s="5">
        <v>9485</v>
      </c>
      <c r="I9" s="5">
        <v>9844</v>
      </c>
      <c r="J9" s="5">
        <v>4204</v>
      </c>
      <c r="K9" s="5">
        <v>7115</v>
      </c>
      <c r="L9" s="5">
        <v>14405</v>
      </c>
      <c r="M9" s="5">
        <v>2571</v>
      </c>
      <c r="N9" s="5">
        <v>2692</v>
      </c>
      <c r="O9" s="5">
        <v>11972</v>
      </c>
      <c r="P9" s="5">
        <v>20320</v>
      </c>
      <c r="Q9" s="324">
        <v>189075</v>
      </c>
      <c r="R9" s="327">
        <v>182982</v>
      </c>
      <c r="S9" s="99">
        <f t="shared" si="0"/>
        <v>3.3298357215463814E-2</v>
      </c>
    </row>
    <row r="10" spans="1:19">
      <c r="A10" s="40" t="s">
        <v>8</v>
      </c>
      <c r="B10" s="5">
        <v>24565</v>
      </c>
      <c r="C10" s="246"/>
      <c r="D10" s="5">
        <v>52637</v>
      </c>
      <c r="E10" s="5">
        <v>4214</v>
      </c>
      <c r="F10" s="5">
        <v>10484</v>
      </c>
      <c r="G10" s="5">
        <v>7664</v>
      </c>
      <c r="H10" s="5">
        <v>8810</v>
      </c>
      <c r="I10" s="5">
        <v>9257</v>
      </c>
      <c r="J10" s="5">
        <v>1768</v>
      </c>
      <c r="K10" s="5">
        <v>7032</v>
      </c>
      <c r="L10" s="5">
        <v>12375</v>
      </c>
      <c r="M10" s="5">
        <v>2101</v>
      </c>
      <c r="N10" s="5">
        <v>2328</v>
      </c>
      <c r="O10" s="5">
        <v>10779</v>
      </c>
      <c r="P10" s="5">
        <v>19130</v>
      </c>
      <c r="Q10" s="324">
        <v>173144</v>
      </c>
      <c r="R10" s="327">
        <v>176400</v>
      </c>
      <c r="S10" s="99">
        <f t="shared" si="0"/>
        <v>-1.8458049886621315E-2</v>
      </c>
    </row>
    <row r="11" spans="1:19">
      <c r="A11" s="40" t="s">
        <v>9</v>
      </c>
      <c r="B11" s="5">
        <v>11524</v>
      </c>
      <c r="C11" s="246"/>
      <c r="D11" s="5">
        <v>46281</v>
      </c>
      <c r="E11" s="5">
        <v>2509</v>
      </c>
      <c r="F11" s="5">
        <v>8947</v>
      </c>
      <c r="G11" s="5">
        <v>79</v>
      </c>
      <c r="H11" s="5">
        <v>7573</v>
      </c>
      <c r="I11" s="5">
        <v>4324</v>
      </c>
      <c r="J11" s="5">
        <v>57</v>
      </c>
      <c r="K11" s="5">
        <v>6684</v>
      </c>
      <c r="L11" s="5">
        <v>10400</v>
      </c>
      <c r="M11" s="5">
        <v>2358</v>
      </c>
      <c r="N11" s="5">
        <v>2051</v>
      </c>
      <c r="O11" s="5">
        <v>7942</v>
      </c>
      <c r="P11" s="5">
        <v>15352</v>
      </c>
      <c r="Q11" s="324">
        <v>126081</v>
      </c>
      <c r="R11" s="327">
        <v>145707</v>
      </c>
      <c r="S11" s="99">
        <f t="shared" si="0"/>
        <v>-0.13469497004261977</v>
      </c>
    </row>
    <row r="12" spans="1:19">
      <c r="A12" s="40" t="s">
        <v>10</v>
      </c>
      <c r="B12" s="5">
        <v>21068</v>
      </c>
      <c r="C12" s="246"/>
      <c r="D12" s="5">
        <v>33750</v>
      </c>
      <c r="E12" s="5">
        <v>6047</v>
      </c>
      <c r="F12" s="5">
        <v>5984</v>
      </c>
      <c r="G12" s="5">
        <v>67</v>
      </c>
      <c r="H12" s="5">
        <v>3562</v>
      </c>
      <c r="I12" s="5">
        <v>11913</v>
      </c>
      <c r="J12" s="5">
        <v>7</v>
      </c>
      <c r="K12" s="5">
        <v>3200</v>
      </c>
      <c r="L12" s="5">
        <v>4907</v>
      </c>
      <c r="M12" s="5">
        <v>959</v>
      </c>
      <c r="N12" s="5">
        <v>757</v>
      </c>
      <c r="O12" s="5">
        <v>1909</v>
      </c>
      <c r="P12" s="5">
        <v>7550</v>
      </c>
      <c r="Q12" s="324">
        <v>101680</v>
      </c>
      <c r="R12" s="327">
        <v>95321</v>
      </c>
      <c r="S12" s="99">
        <f t="shared" si="0"/>
        <v>6.6711427702185244E-2</v>
      </c>
    </row>
    <row r="13" spans="1:19">
      <c r="A13" s="40" t="s">
        <v>11</v>
      </c>
      <c r="B13" s="5">
        <v>28433</v>
      </c>
      <c r="C13" s="246"/>
      <c r="D13" s="5">
        <v>61543</v>
      </c>
      <c r="E13" s="5">
        <v>7531</v>
      </c>
      <c r="F13" s="5">
        <v>11282</v>
      </c>
      <c r="G13" s="5">
        <v>7410</v>
      </c>
      <c r="H13" s="5">
        <v>10515</v>
      </c>
      <c r="I13" s="5">
        <v>10962</v>
      </c>
      <c r="J13" s="5">
        <v>2347</v>
      </c>
      <c r="K13" s="5">
        <v>8117</v>
      </c>
      <c r="L13" s="5">
        <v>14164</v>
      </c>
      <c r="M13" s="5">
        <v>2452</v>
      </c>
      <c r="N13" s="5">
        <v>2402</v>
      </c>
      <c r="O13" s="5">
        <v>11252</v>
      </c>
      <c r="P13" s="5">
        <v>21945</v>
      </c>
      <c r="Q13" s="324">
        <v>200355</v>
      </c>
      <c r="R13" s="327">
        <v>188317</v>
      </c>
      <c r="S13" s="99">
        <f t="shared" si="0"/>
        <v>6.3924127933218985E-2</v>
      </c>
    </row>
    <row r="14" spans="1:19">
      <c r="A14" s="40" t="s">
        <v>12</v>
      </c>
      <c r="B14" s="5">
        <v>27454</v>
      </c>
      <c r="C14" s="246"/>
      <c r="D14" s="5">
        <v>69010</v>
      </c>
      <c r="E14" s="5">
        <v>4990</v>
      </c>
      <c r="F14" s="5">
        <v>12717</v>
      </c>
      <c r="G14" s="5">
        <v>14531</v>
      </c>
      <c r="H14" s="5">
        <v>11389</v>
      </c>
      <c r="I14" s="5">
        <v>10328</v>
      </c>
      <c r="J14" s="5">
        <v>4983</v>
      </c>
      <c r="K14" s="5">
        <v>8720</v>
      </c>
      <c r="L14" s="5">
        <v>15833</v>
      </c>
      <c r="M14" s="5">
        <v>2998</v>
      </c>
      <c r="N14" s="5">
        <v>2816</v>
      </c>
      <c r="O14" s="5">
        <v>13101</v>
      </c>
      <c r="P14" s="5">
        <v>21962</v>
      </c>
      <c r="Q14" s="324">
        <v>220833</v>
      </c>
      <c r="R14" s="327">
        <v>214620</v>
      </c>
      <c r="S14" s="99">
        <f t="shared" si="0"/>
        <v>2.894883980989656E-2</v>
      </c>
    </row>
    <row r="15" spans="1:19">
      <c r="A15" s="40" t="s">
        <v>13</v>
      </c>
      <c r="B15" s="5">
        <v>26594</v>
      </c>
      <c r="C15" s="246"/>
      <c r="D15" s="5">
        <v>65494</v>
      </c>
      <c r="E15" s="5">
        <v>4758</v>
      </c>
      <c r="F15" s="5">
        <v>12576</v>
      </c>
      <c r="G15" s="5">
        <v>14394</v>
      </c>
      <c r="H15" s="5">
        <v>11137</v>
      </c>
      <c r="I15" s="5">
        <v>10368</v>
      </c>
      <c r="J15" s="5">
        <v>4814</v>
      </c>
      <c r="K15" s="5">
        <v>8144</v>
      </c>
      <c r="L15" s="5">
        <v>15165</v>
      </c>
      <c r="M15" s="5">
        <v>2492</v>
      </c>
      <c r="N15" s="5">
        <v>2884</v>
      </c>
      <c r="O15" s="5">
        <v>13185</v>
      </c>
      <c r="P15" s="5">
        <v>22031</v>
      </c>
      <c r="Q15" s="324">
        <v>214036</v>
      </c>
      <c r="R15" s="327">
        <v>221548</v>
      </c>
      <c r="S15" s="99">
        <f t="shared" si="0"/>
        <v>-3.390687345405962E-2</v>
      </c>
    </row>
    <row r="16" spans="1:19">
      <c r="A16" s="40" t="s">
        <v>14</v>
      </c>
      <c r="B16" s="5">
        <v>22866</v>
      </c>
      <c r="C16" s="246"/>
      <c r="D16" s="5">
        <v>55709</v>
      </c>
      <c r="E16" s="5">
        <v>2956</v>
      </c>
      <c r="F16" s="5">
        <v>12191</v>
      </c>
      <c r="G16" s="5">
        <v>11230</v>
      </c>
      <c r="H16" s="5">
        <v>9540</v>
      </c>
      <c r="I16" s="5">
        <v>9290</v>
      </c>
      <c r="J16" s="5">
        <v>3921</v>
      </c>
      <c r="K16" s="5">
        <v>7372</v>
      </c>
      <c r="L16" s="5">
        <v>12953</v>
      </c>
      <c r="M16" s="5">
        <v>2346</v>
      </c>
      <c r="N16" s="5">
        <v>2440</v>
      </c>
      <c r="O16" s="5">
        <v>10786</v>
      </c>
      <c r="P16" s="5">
        <v>20054</v>
      </c>
      <c r="Q16" s="324">
        <v>183654</v>
      </c>
      <c r="R16" s="327">
        <v>187661</v>
      </c>
      <c r="S16" s="99">
        <f t="shared" si="0"/>
        <v>-2.1352332130810343E-2</v>
      </c>
    </row>
    <row r="17" spans="1:21" ht="24.75" customHeight="1">
      <c r="A17" s="322" t="s">
        <v>296</v>
      </c>
      <c r="B17" s="321">
        <v>296103</v>
      </c>
      <c r="C17" s="321"/>
      <c r="D17" s="321">
        <v>697772</v>
      </c>
      <c r="E17" s="321">
        <v>52434</v>
      </c>
      <c r="F17" s="321">
        <v>139476</v>
      </c>
      <c r="G17" s="321">
        <v>121061</v>
      </c>
      <c r="H17" s="321">
        <v>114689</v>
      </c>
      <c r="I17" s="321">
        <v>118743</v>
      </c>
      <c r="J17" s="321">
        <v>39304</v>
      </c>
      <c r="K17" s="321">
        <v>87579</v>
      </c>
      <c r="L17" s="321">
        <v>160641</v>
      </c>
      <c r="M17" s="321">
        <v>29087</v>
      </c>
      <c r="N17" s="321">
        <v>29735</v>
      </c>
      <c r="O17" s="321">
        <v>132329</v>
      </c>
      <c r="P17" s="321">
        <v>236843</v>
      </c>
      <c r="Q17" s="321">
        <v>2255797</v>
      </c>
      <c r="R17" s="319">
        <v>2272086</v>
      </c>
      <c r="S17" s="100">
        <f t="shared" si="0"/>
        <v>-7.1691828566348278E-3</v>
      </c>
    </row>
    <row r="18" spans="1:21" ht="24.75" customHeight="1">
      <c r="A18" s="325" t="s">
        <v>261</v>
      </c>
      <c r="B18" s="319">
        <v>286420</v>
      </c>
      <c r="C18" s="319">
        <v>14</v>
      </c>
      <c r="D18" s="319">
        <v>701825</v>
      </c>
      <c r="E18" s="319">
        <v>50888</v>
      </c>
      <c r="F18" s="319">
        <v>140524</v>
      </c>
      <c r="G18" s="319">
        <v>140633</v>
      </c>
      <c r="H18" s="319">
        <v>114928</v>
      </c>
      <c r="I18" s="319">
        <v>114475</v>
      </c>
      <c r="J18" s="319">
        <v>46042</v>
      </c>
      <c r="K18" s="319">
        <v>88347</v>
      </c>
      <c r="L18" s="319">
        <v>163614</v>
      </c>
      <c r="M18" s="319">
        <v>27867</v>
      </c>
      <c r="N18" s="319">
        <v>32328</v>
      </c>
      <c r="O18" s="319">
        <v>129235</v>
      </c>
      <c r="P18" s="319">
        <v>234946</v>
      </c>
      <c r="Q18" s="319">
        <v>2272086</v>
      </c>
      <c r="R18" s="506"/>
      <c r="S18" s="507"/>
    </row>
    <row r="19" spans="1:21" ht="24.75" customHeight="1" thickBot="1">
      <c r="A19" s="74" t="s">
        <v>293</v>
      </c>
      <c r="B19" s="75">
        <f>+(B17-B18)/B18</f>
        <v>3.3806996718106275E-2</v>
      </c>
      <c r="C19" s="247"/>
      <c r="D19" s="75">
        <f t="shared" ref="D19:Q19" si="1">+(D17-D18)/D18</f>
        <v>-5.7749438962704375E-3</v>
      </c>
      <c r="E19" s="75">
        <f>+(E17-E18)/E18</f>
        <v>3.0380443326520987E-2</v>
      </c>
      <c r="F19" s="75">
        <f t="shared" si="1"/>
        <v>-7.4578008027098575E-3</v>
      </c>
      <c r="G19" s="75">
        <f t="shared" si="1"/>
        <v>-0.13917074939736762</v>
      </c>
      <c r="H19" s="75">
        <f t="shared" si="1"/>
        <v>-2.0795628567450925E-3</v>
      </c>
      <c r="I19" s="75">
        <f t="shared" si="1"/>
        <v>3.7283249617820487E-2</v>
      </c>
      <c r="J19" s="75">
        <f t="shared" si="1"/>
        <v>-0.14634464184874679</v>
      </c>
      <c r="K19" s="75">
        <f t="shared" si="1"/>
        <v>-8.6929946687493639E-3</v>
      </c>
      <c r="L19" s="75">
        <f t="shared" si="1"/>
        <v>-1.8170816678279366E-2</v>
      </c>
      <c r="M19" s="75">
        <f t="shared" si="1"/>
        <v>4.3779380629418309E-2</v>
      </c>
      <c r="N19" s="75">
        <f t="shared" si="1"/>
        <v>-8.0209106656768128E-2</v>
      </c>
      <c r="O19" s="75">
        <f t="shared" si="1"/>
        <v>2.3940882887762603E-2</v>
      </c>
      <c r="P19" s="75">
        <f t="shared" si="1"/>
        <v>8.0741957726456291E-3</v>
      </c>
      <c r="Q19" s="75">
        <f t="shared" si="1"/>
        <v>-7.1691828566348278E-3</v>
      </c>
      <c r="R19" s="508"/>
      <c r="S19" s="509"/>
      <c r="U19" s="510"/>
    </row>
    <row r="20" spans="1:21">
      <c r="U20" s="510"/>
    </row>
    <row r="21" spans="1:21">
      <c r="U21" s="510"/>
    </row>
    <row r="22" spans="1:21">
      <c r="U22" s="510"/>
    </row>
    <row r="24" spans="1:21">
      <c r="Q24" s="6"/>
    </row>
  </sheetData>
  <mergeCells count="3">
    <mergeCell ref="A2:S2"/>
    <mergeCell ref="R18:S19"/>
    <mergeCell ref="U19:U22"/>
  </mergeCells>
  <phoneticPr fontId="10" type="noConversion"/>
  <printOptions horizontalCentered="1"/>
  <pageMargins left="0.78740157480314965" right="0.19685039370078741" top="0.39370078740157483" bottom="0.51181102362204722" header="0.51181102362204722" footer="0.51181102362204722"/>
  <pageSetup paperSize="9" scale="9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29"/>
  <sheetViews>
    <sheetView topLeftCell="A10" zoomScaleNormal="100" zoomScaleSheetLayoutView="85" workbookViewId="0">
      <selection activeCell="N27" sqref="N27"/>
    </sheetView>
  </sheetViews>
  <sheetFormatPr baseColWidth="10" defaultRowHeight="12.75"/>
  <cols>
    <col min="1" max="2" width="10.28515625" style="54" customWidth="1"/>
    <col min="3" max="3" width="11.140625" style="54" bestFit="1" customWidth="1"/>
    <col min="4" max="4" width="6.140625" style="54" customWidth="1"/>
    <col min="5" max="5" width="9.28515625" style="54" customWidth="1"/>
    <col min="6" max="6" width="10.140625" style="54" customWidth="1"/>
    <col min="7" max="7" width="11" style="11" customWidth="1"/>
    <col min="8" max="8" width="10.42578125" style="54" bestFit="1" customWidth="1"/>
    <col min="9" max="9" width="11.42578125" style="54" customWidth="1"/>
    <col min="10" max="10" width="12" style="54" customWidth="1"/>
    <col min="11" max="11" width="11.85546875" style="54" customWidth="1"/>
    <col min="12" max="12" width="13" style="54" customWidth="1"/>
    <col min="13" max="16384" width="11.42578125" style="54"/>
  </cols>
  <sheetData>
    <row r="1" spans="1:13" ht="15.75">
      <c r="A1" s="467" t="s">
        <v>283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3.5" thickBot="1"/>
    <row r="3" spans="1:13">
      <c r="A3" s="468" t="s">
        <v>241</v>
      </c>
      <c r="B3" s="471" t="s">
        <v>242</v>
      </c>
      <c r="C3" s="472"/>
      <c r="D3" s="472"/>
      <c r="E3" s="473"/>
      <c r="F3" s="474" t="s">
        <v>243</v>
      </c>
      <c r="G3" s="472"/>
      <c r="H3" s="472"/>
      <c r="I3" s="472"/>
      <c r="J3" s="472"/>
      <c r="K3" s="472"/>
      <c r="L3" s="472"/>
      <c r="M3" s="473"/>
    </row>
    <row r="4" spans="1:13" ht="38.25" customHeight="1">
      <c r="A4" s="469"/>
      <c r="B4" s="475" t="s">
        <v>244</v>
      </c>
      <c r="C4" s="476"/>
      <c r="D4" s="477" t="s">
        <v>245</v>
      </c>
      <c r="E4" s="478"/>
      <c r="F4" s="479" t="s">
        <v>253</v>
      </c>
      <c r="G4" s="480"/>
      <c r="H4" s="481" t="s">
        <v>254</v>
      </c>
      <c r="I4" s="482"/>
      <c r="J4" s="483" t="s">
        <v>252</v>
      </c>
      <c r="K4" s="484"/>
      <c r="L4" s="485" t="s">
        <v>256</v>
      </c>
      <c r="M4" s="486"/>
    </row>
    <row r="5" spans="1:13" ht="34.5" customHeight="1" thickBot="1">
      <c r="A5" s="470"/>
      <c r="B5" s="240" t="s">
        <v>164</v>
      </c>
      <c r="C5" s="241" t="s">
        <v>165</v>
      </c>
      <c r="D5" s="487" t="s">
        <v>165</v>
      </c>
      <c r="E5" s="488"/>
      <c r="F5" s="239" t="s">
        <v>255</v>
      </c>
      <c r="G5" s="241" t="s">
        <v>246</v>
      </c>
      <c r="H5" s="239" t="s">
        <v>255</v>
      </c>
      <c r="I5" s="241" t="s">
        <v>246</v>
      </c>
      <c r="J5" s="241" t="s">
        <v>247</v>
      </c>
      <c r="K5" s="241" t="s">
        <v>246</v>
      </c>
      <c r="L5" s="241" t="s">
        <v>247</v>
      </c>
      <c r="M5" s="242" t="s">
        <v>246</v>
      </c>
    </row>
    <row r="6" spans="1:13" ht="13.5" customHeight="1">
      <c r="A6" s="303">
        <v>42736</v>
      </c>
      <c r="B6" s="304">
        <v>67712</v>
      </c>
      <c r="C6" s="305">
        <v>599861</v>
      </c>
      <c r="D6" s="450">
        <v>9507</v>
      </c>
      <c r="E6" s="451"/>
      <c r="F6" s="224">
        <v>1500</v>
      </c>
      <c r="G6" s="225">
        <v>544</v>
      </c>
      <c r="H6" s="225">
        <v>1528</v>
      </c>
      <c r="I6" s="225">
        <v>702</v>
      </c>
      <c r="J6" s="225">
        <v>1938</v>
      </c>
      <c r="K6" s="225">
        <v>309</v>
      </c>
      <c r="L6" s="225">
        <v>1675</v>
      </c>
      <c r="M6" s="225">
        <v>340</v>
      </c>
    </row>
    <row r="7" spans="1:13" ht="13.5" customHeight="1">
      <c r="A7" s="303">
        <v>42767</v>
      </c>
      <c r="B7" s="306">
        <v>69005</v>
      </c>
      <c r="C7" s="44">
        <v>620670</v>
      </c>
      <c r="D7" s="452">
        <v>8842</v>
      </c>
      <c r="E7" s="453"/>
      <c r="F7" s="226">
        <v>1460</v>
      </c>
      <c r="G7" s="105">
        <v>516</v>
      </c>
      <c r="H7" s="105">
        <v>1491</v>
      </c>
      <c r="I7" s="105">
        <v>690</v>
      </c>
      <c r="J7" s="105">
        <v>1719</v>
      </c>
      <c r="K7" s="105">
        <v>313</v>
      </c>
      <c r="L7" s="105">
        <v>1393</v>
      </c>
      <c r="M7" s="105">
        <v>305</v>
      </c>
    </row>
    <row r="8" spans="1:13" ht="13.5" customHeight="1">
      <c r="A8" s="303">
        <v>42795</v>
      </c>
      <c r="B8" s="306">
        <v>73650</v>
      </c>
      <c r="C8" s="44">
        <v>641937</v>
      </c>
      <c r="D8" s="452">
        <v>9483</v>
      </c>
      <c r="E8" s="453"/>
      <c r="F8" s="227">
        <v>1595</v>
      </c>
      <c r="G8" s="105">
        <v>549</v>
      </c>
      <c r="H8" s="105">
        <v>1553</v>
      </c>
      <c r="I8" s="105">
        <v>701</v>
      </c>
      <c r="J8" s="105">
        <v>1851</v>
      </c>
      <c r="K8" s="105">
        <v>352</v>
      </c>
      <c r="L8" s="105">
        <v>1616</v>
      </c>
      <c r="M8" s="105">
        <v>323</v>
      </c>
    </row>
    <row r="9" spans="1:13" ht="15.75" customHeight="1">
      <c r="A9" s="307" t="s">
        <v>248</v>
      </c>
      <c r="B9" s="308">
        <f>SUM(B6:B8)</f>
        <v>210367</v>
      </c>
      <c r="C9" s="136">
        <f>SUM(C6:C8)</f>
        <v>1862468</v>
      </c>
      <c r="D9" s="457">
        <f>SUM(D6:E8)</f>
        <v>27832</v>
      </c>
      <c r="E9" s="458"/>
      <c r="F9" s="228">
        <v>4555</v>
      </c>
      <c r="G9" s="229">
        <v>931</v>
      </c>
      <c r="H9" s="229">
        <v>4572</v>
      </c>
      <c r="I9" s="229">
        <v>1347</v>
      </c>
      <c r="J9" s="229">
        <v>5508</v>
      </c>
      <c r="K9" s="229">
        <v>753</v>
      </c>
      <c r="L9" s="229">
        <v>4684</v>
      </c>
      <c r="M9" s="229">
        <v>654</v>
      </c>
    </row>
    <row r="10" spans="1:13" ht="13.5" customHeight="1">
      <c r="A10" s="309">
        <v>42826</v>
      </c>
      <c r="B10" s="306">
        <v>64365</v>
      </c>
      <c r="C10" s="44">
        <v>555169</v>
      </c>
      <c r="D10" s="454">
        <v>9134</v>
      </c>
      <c r="E10" s="453"/>
      <c r="F10" s="226">
        <v>1467</v>
      </c>
      <c r="G10" s="105">
        <v>504</v>
      </c>
      <c r="H10" s="105">
        <v>1260</v>
      </c>
      <c r="I10" s="105">
        <v>590</v>
      </c>
      <c r="J10" s="105">
        <v>1507</v>
      </c>
      <c r="K10" s="105">
        <v>366</v>
      </c>
      <c r="L10" s="105">
        <v>1194</v>
      </c>
      <c r="M10" s="105">
        <v>297</v>
      </c>
    </row>
    <row r="11" spans="1:13" ht="13.5" customHeight="1">
      <c r="A11" s="309">
        <v>42856</v>
      </c>
      <c r="B11" s="306">
        <v>64320</v>
      </c>
      <c r="C11" s="44">
        <v>512543</v>
      </c>
      <c r="D11" s="454">
        <v>7776</v>
      </c>
      <c r="E11" s="453"/>
      <c r="F11" s="226">
        <v>1440</v>
      </c>
      <c r="G11" s="105">
        <v>489</v>
      </c>
      <c r="H11" s="105">
        <v>1228</v>
      </c>
      <c r="I11" s="105">
        <v>561</v>
      </c>
      <c r="J11" s="105">
        <v>1654</v>
      </c>
      <c r="K11" s="105">
        <v>371</v>
      </c>
      <c r="L11" s="105">
        <v>1263</v>
      </c>
      <c r="M11" s="105">
        <v>283</v>
      </c>
    </row>
    <row r="12" spans="1:13" ht="13.5" customHeight="1">
      <c r="A12" s="309">
        <v>42887</v>
      </c>
      <c r="B12" s="306">
        <v>62313</v>
      </c>
      <c r="C12" s="44">
        <v>496691</v>
      </c>
      <c r="D12" s="459">
        <v>6548</v>
      </c>
      <c r="E12" s="460"/>
      <c r="F12" s="226">
        <v>1494</v>
      </c>
      <c r="G12" s="105">
        <v>509</v>
      </c>
      <c r="H12" s="105">
        <v>469</v>
      </c>
      <c r="I12" s="105">
        <v>391</v>
      </c>
      <c r="J12" s="105">
        <v>1691</v>
      </c>
      <c r="K12" s="105">
        <v>392</v>
      </c>
      <c r="L12" s="105">
        <v>1343</v>
      </c>
      <c r="M12" s="105">
        <v>287</v>
      </c>
    </row>
    <row r="13" spans="1:13" ht="15.75" customHeight="1">
      <c r="A13" s="307" t="s">
        <v>249</v>
      </c>
      <c r="B13" s="308">
        <f>SUM(B10:B12)</f>
        <v>190998</v>
      </c>
      <c r="C13" s="136">
        <f>SUM(C10:C12)</f>
        <v>1564403</v>
      </c>
      <c r="D13" s="457">
        <f>SUM(D10:D12)</f>
        <v>23458</v>
      </c>
      <c r="E13" s="458"/>
      <c r="F13" s="228">
        <v>4401</v>
      </c>
      <c r="G13" s="229">
        <v>882</v>
      </c>
      <c r="H13" s="229">
        <v>2957</v>
      </c>
      <c r="I13" s="229">
        <v>1013</v>
      </c>
      <c r="J13" s="229">
        <v>4852</v>
      </c>
      <c r="K13" s="229">
        <v>907</v>
      </c>
      <c r="L13" s="229">
        <v>3800</v>
      </c>
      <c r="M13" s="229">
        <v>564</v>
      </c>
    </row>
    <row r="14" spans="1:13" ht="13.5" customHeight="1">
      <c r="A14" s="309">
        <v>42917</v>
      </c>
      <c r="B14" s="306">
        <v>54747</v>
      </c>
      <c r="C14" s="44">
        <v>476555</v>
      </c>
      <c r="D14" s="459">
        <v>5886</v>
      </c>
      <c r="E14" s="460"/>
      <c r="F14" s="226">
        <v>1792</v>
      </c>
      <c r="G14" s="105">
        <v>561</v>
      </c>
      <c r="H14" s="105">
        <v>1154</v>
      </c>
      <c r="I14" s="105">
        <v>448</v>
      </c>
      <c r="J14" s="105">
        <v>1407</v>
      </c>
      <c r="K14" s="105">
        <v>293</v>
      </c>
      <c r="L14" s="105">
        <v>1313</v>
      </c>
      <c r="M14" s="105">
        <v>271</v>
      </c>
    </row>
    <row r="15" spans="1:13" ht="13.5" customHeight="1">
      <c r="A15" s="309">
        <v>42948</v>
      </c>
      <c r="B15" s="306">
        <v>47549</v>
      </c>
      <c r="C15" s="44">
        <v>422836</v>
      </c>
      <c r="D15" s="459">
        <v>7160</v>
      </c>
      <c r="E15" s="460"/>
      <c r="F15" s="226">
        <v>1722</v>
      </c>
      <c r="G15" s="105">
        <v>557</v>
      </c>
      <c r="H15" s="105">
        <v>1397</v>
      </c>
      <c r="I15" s="105">
        <v>500</v>
      </c>
      <c r="J15" s="105">
        <v>1237</v>
      </c>
      <c r="K15" s="105">
        <v>266</v>
      </c>
      <c r="L15" s="105">
        <v>1489</v>
      </c>
      <c r="M15" s="105">
        <v>305</v>
      </c>
    </row>
    <row r="16" spans="1:13" ht="13.5" customHeight="1">
      <c r="A16" s="309">
        <v>42979</v>
      </c>
      <c r="B16" s="306">
        <v>67655</v>
      </c>
      <c r="C16" s="44">
        <v>595718</v>
      </c>
      <c r="D16" s="459">
        <v>7537</v>
      </c>
      <c r="E16" s="460"/>
      <c r="F16" s="226">
        <v>1310</v>
      </c>
      <c r="G16" s="105">
        <v>518</v>
      </c>
      <c r="H16" s="105">
        <v>1320</v>
      </c>
      <c r="I16" s="105">
        <v>576</v>
      </c>
      <c r="J16" s="105">
        <v>2115</v>
      </c>
      <c r="K16" s="105">
        <v>413</v>
      </c>
      <c r="L16" s="105">
        <v>1100</v>
      </c>
      <c r="M16" s="105">
        <v>314</v>
      </c>
    </row>
    <row r="17" spans="1:16" ht="15.75" customHeight="1">
      <c r="A17" s="307" t="s">
        <v>250</v>
      </c>
      <c r="B17" s="308">
        <f>SUM(B14:B16)</f>
        <v>169951</v>
      </c>
      <c r="C17" s="136">
        <f>SUM(C14:C16)</f>
        <v>1495109</v>
      </c>
      <c r="D17" s="457">
        <f>SUM(D14:D16)</f>
        <v>20583</v>
      </c>
      <c r="E17" s="458"/>
      <c r="F17" s="228">
        <v>4824</v>
      </c>
      <c r="G17" s="229">
        <v>986</v>
      </c>
      <c r="H17" s="229">
        <v>3871</v>
      </c>
      <c r="I17" s="229">
        <v>1005</v>
      </c>
      <c r="J17" s="229">
        <v>4759</v>
      </c>
      <c r="K17" s="229">
        <v>832</v>
      </c>
      <c r="L17" s="229">
        <v>3902</v>
      </c>
      <c r="M17" s="229">
        <v>598</v>
      </c>
    </row>
    <row r="18" spans="1:16" ht="13.5" customHeight="1">
      <c r="A18" s="309">
        <v>43009</v>
      </c>
      <c r="B18" s="306">
        <v>79357</v>
      </c>
      <c r="C18" s="44">
        <v>689444</v>
      </c>
      <c r="D18" s="459">
        <v>10049</v>
      </c>
      <c r="E18" s="460"/>
      <c r="F18" s="226">
        <v>1518</v>
      </c>
      <c r="G18" s="105">
        <v>558</v>
      </c>
      <c r="H18" s="105">
        <v>1659</v>
      </c>
      <c r="I18" s="105">
        <v>707</v>
      </c>
      <c r="J18" s="105">
        <v>2803</v>
      </c>
      <c r="K18" s="105">
        <v>438</v>
      </c>
      <c r="L18" s="105">
        <v>1117</v>
      </c>
      <c r="M18" s="105">
        <v>296</v>
      </c>
    </row>
    <row r="19" spans="1:16" ht="13.5" customHeight="1">
      <c r="A19" s="309">
        <v>43040</v>
      </c>
      <c r="B19" s="306">
        <v>79111</v>
      </c>
      <c r="C19" s="44">
        <v>636190</v>
      </c>
      <c r="D19" s="459">
        <v>8265</v>
      </c>
      <c r="E19" s="460"/>
      <c r="F19" s="226">
        <v>1393</v>
      </c>
      <c r="G19" s="105">
        <v>540</v>
      </c>
      <c r="H19" s="105">
        <v>1628</v>
      </c>
      <c r="I19" s="105">
        <v>728</v>
      </c>
      <c r="J19" s="105">
        <v>4131</v>
      </c>
      <c r="K19" s="105">
        <v>409</v>
      </c>
      <c r="L19" s="105">
        <v>1207</v>
      </c>
      <c r="M19" s="105">
        <v>284</v>
      </c>
    </row>
    <row r="20" spans="1:16" ht="13.5" customHeight="1">
      <c r="A20" s="309">
        <v>43070</v>
      </c>
      <c r="B20" s="306">
        <v>67372</v>
      </c>
      <c r="C20" s="44">
        <v>560517</v>
      </c>
      <c r="D20" s="459">
        <v>13174</v>
      </c>
      <c r="E20" s="460"/>
      <c r="F20" s="226">
        <v>1600</v>
      </c>
      <c r="G20" s="105">
        <v>584</v>
      </c>
      <c r="H20" s="105">
        <v>1887</v>
      </c>
      <c r="I20" s="105">
        <v>784</v>
      </c>
      <c r="J20" s="105">
        <v>2774</v>
      </c>
      <c r="K20" s="105">
        <v>339</v>
      </c>
      <c r="L20" s="105">
        <v>1192</v>
      </c>
      <c r="M20" s="105">
        <v>293</v>
      </c>
    </row>
    <row r="21" spans="1:16" ht="15.75" customHeight="1" thickBot="1">
      <c r="A21" s="310" t="s">
        <v>251</v>
      </c>
      <c r="B21" s="311">
        <f>SUM(B18:B20)</f>
        <v>225840</v>
      </c>
      <c r="C21" s="312">
        <f>SUM(C18:C20)</f>
        <v>1886151</v>
      </c>
      <c r="D21" s="461">
        <f>SUM(D18:D20)</f>
        <v>31488</v>
      </c>
      <c r="E21" s="462"/>
      <c r="F21" s="231">
        <v>4511</v>
      </c>
      <c r="G21" s="230">
        <v>984</v>
      </c>
      <c r="H21" s="230">
        <v>5174</v>
      </c>
      <c r="I21" s="230">
        <v>1412</v>
      </c>
      <c r="J21" s="230">
        <v>9708</v>
      </c>
      <c r="K21" s="230">
        <v>983</v>
      </c>
      <c r="L21" s="230">
        <v>3516</v>
      </c>
      <c r="M21" s="230">
        <v>576</v>
      </c>
    </row>
    <row r="22" spans="1:16" ht="21.75" customHeight="1" thickBot="1">
      <c r="A22" s="313" t="s">
        <v>292</v>
      </c>
      <c r="B22" s="232">
        <v>797156</v>
      </c>
      <c r="C22" s="233">
        <v>6808131</v>
      </c>
      <c r="D22" s="463">
        <v>103361</v>
      </c>
      <c r="E22" s="464"/>
      <c r="F22" s="234">
        <v>18291</v>
      </c>
      <c r="G22" s="234">
        <v>2058</v>
      </c>
      <c r="H22" s="235">
        <v>16574</v>
      </c>
      <c r="I22" s="235">
        <v>1808</v>
      </c>
      <c r="J22" s="236">
        <v>24827</v>
      </c>
      <c r="K22" s="236">
        <v>2978</v>
      </c>
      <c r="L22" s="237">
        <v>15902</v>
      </c>
      <c r="M22" s="238">
        <v>1443</v>
      </c>
    </row>
    <row r="23" spans="1:16" ht="13.5" thickBot="1">
      <c r="K23" s="11"/>
      <c r="L23" s="124"/>
    </row>
    <row r="24" spans="1:16" ht="13.5" thickBot="1">
      <c r="A24" s="251" t="s">
        <v>259</v>
      </c>
      <c r="B24" s="252">
        <v>707875</v>
      </c>
      <c r="C24" s="253">
        <v>6144866</v>
      </c>
      <c r="D24" s="455">
        <v>87936</v>
      </c>
      <c r="E24" s="456"/>
      <c r="F24" s="254">
        <v>15125</v>
      </c>
      <c r="G24" s="254">
        <v>2267</v>
      </c>
      <c r="H24" s="255">
        <v>13562</v>
      </c>
      <c r="I24" s="255">
        <v>2446</v>
      </c>
      <c r="J24" s="256">
        <v>14855</v>
      </c>
      <c r="K24" s="256">
        <v>1768</v>
      </c>
      <c r="L24" s="258">
        <v>16501</v>
      </c>
      <c r="M24" s="257">
        <v>1518</v>
      </c>
    </row>
    <row r="25" spans="1:16" ht="16.5" customHeight="1">
      <c r="K25" s="11"/>
      <c r="L25" s="125"/>
      <c r="M25" s="125"/>
    </row>
    <row r="26" spans="1:16" ht="19.5" customHeight="1">
      <c r="A26" s="465" t="s">
        <v>304</v>
      </c>
      <c r="B26" s="465"/>
      <c r="C26" s="465"/>
      <c r="D26" s="465"/>
      <c r="E26" s="465"/>
      <c r="F26" s="465"/>
      <c r="G26" s="465"/>
      <c r="K26" s="11"/>
      <c r="L26" s="125"/>
      <c r="M26" s="125"/>
    </row>
    <row r="27" spans="1:16" ht="106.5" customHeight="1">
      <c r="A27" s="466" t="s">
        <v>305</v>
      </c>
      <c r="B27" s="466"/>
      <c r="C27" s="466"/>
      <c r="D27" s="466"/>
      <c r="E27" s="466"/>
      <c r="F27" s="466"/>
      <c r="G27" s="466"/>
      <c r="K27" s="125"/>
      <c r="L27" s="125"/>
      <c r="M27" s="125"/>
      <c r="P27" s="427"/>
    </row>
    <row r="29" spans="1:16">
      <c r="A29" s="302"/>
    </row>
  </sheetData>
  <mergeCells count="31">
    <mergeCell ref="A26:G26"/>
    <mergeCell ref="A27:G27"/>
    <mergeCell ref="D9:E9"/>
    <mergeCell ref="A1:M1"/>
    <mergeCell ref="A3:A5"/>
    <mergeCell ref="B3:E3"/>
    <mergeCell ref="F3:M3"/>
    <mergeCell ref="B4:C4"/>
    <mergeCell ref="D4:E4"/>
    <mergeCell ref="F4:G4"/>
    <mergeCell ref="H4:I4"/>
    <mergeCell ref="J4:K4"/>
    <mergeCell ref="L4:M4"/>
    <mergeCell ref="D5:E5"/>
    <mergeCell ref="D11:E11"/>
    <mergeCell ref="D12:E12"/>
    <mergeCell ref="D6:E6"/>
    <mergeCell ref="D7:E7"/>
    <mergeCell ref="D8:E8"/>
    <mergeCell ref="D10:E10"/>
    <mergeCell ref="D24:E24"/>
    <mergeCell ref="D13:E13"/>
    <mergeCell ref="D19:E19"/>
    <mergeCell ref="D20:E20"/>
    <mergeCell ref="D21:E21"/>
    <mergeCell ref="D22:E22"/>
    <mergeCell ref="D14:E14"/>
    <mergeCell ref="D15:E15"/>
    <mergeCell ref="D16:E16"/>
    <mergeCell ref="D17:E17"/>
    <mergeCell ref="D18:E18"/>
  </mergeCells>
  <printOptions horizontalCentered="1"/>
  <pageMargins left="0.59055118110236227" right="0.19685039370078741" top="0.59055118110236227" bottom="0.39370078740157483" header="0.51181102362204722" footer="0.19685039370078741"/>
  <pageSetup paperSize="9" scale="95" orientation="landscape" r:id="rId1"/>
  <headerFooter alignWithMargins="0"/>
  <rowBreaks count="1" manualBreakCount="1">
    <brk id="27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34"/>
  <sheetViews>
    <sheetView zoomScaleNormal="100" workbookViewId="0">
      <selection activeCell="V15" sqref="V15"/>
    </sheetView>
  </sheetViews>
  <sheetFormatPr baseColWidth="10" defaultRowHeight="12.75"/>
  <cols>
    <col min="1" max="1" width="13.42578125" customWidth="1"/>
    <col min="2" max="16" width="6.85546875" customWidth="1"/>
    <col min="17" max="17" width="12" customWidth="1"/>
  </cols>
  <sheetData>
    <row r="1" spans="1:18" ht="15.75">
      <c r="A1" s="443" t="s">
        <v>285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  <c r="Q1" s="443"/>
    </row>
    <row r="2" spans="1:18" ht="13.5" thickBot="1"/>
    <row r="3" spans="1:18" ht="69" customHeight="1">
      <c r="A3" s="32"/>
      <c r="B3" s="33" t="s">
        <v>162</v>
      </c>
      <c r="C3" s="248" t="s">
        <v>161</v>
      </c>
      <c r="D3" s="33" t="s">
        <v>15</v>
      </c>
      <c r="E3" s="33" t="s">
        <v>64</v>
      </c>
      <c r="F3" s="33" t="s">
        <v>98</v>
      </c>
      <c r="G3" s="33" t="s">
        <v>154</v>
      </c>
      <c r="H3" s="33" t="s">
        <v>20</v>
      </c>
      <c r="I3" s="33" t="s">
        <v>160</v>
      </c>
      <c r="J3" s="33" t="s">
        <v>159</v>
      </c>
      <c r="K3" s="33" t="s">
        <v>158</v>
      </c>
      <c r="L3" s="33" t="s">
        <v>157</v>
      </c>
      <c r="M3" s="33" t="s">
        <v>25</v>
      </c>
      <c r="N3" s="33" t="s">
        <v>26</v>
      </c>
      <c r="O3" s="33" t="s">
        <v>156</v>
      </c>
      <c r="P3" s="33" t="s">
        <v>155</v>
      </c>
      <c r="Q3" s="358" t="s">
        <v>27</v>
      </c>
    </row>
    <row r="4" spans="1:18">
      <c r="A4" s="16" t="s">
        <v>3</v>
      </c>
      <c r="B4" s="5">
        <v>559</v>
      </c>
      <c r="C4" s="246">
        <v>14</v>
      </c>
      <c r="D4" s="5">
        <v>2385</v>
      </c>
      <c r="E4" s="5">
        <v>38</v>
      </c>
      <c r="F4" s="5">
        <v>505</v>
      </c>
      <c r="G4" s="5">
        <v>369</v>
      </c>
      <c r="H4" s="5">
        <v>318</v>
      </c>
      <c r="I4" s="5">
        <v>298</v>
      </c>
      <c r="J4" s="5">
        <v>112</v>
      </c>
      <c r="K4" s="5">
        <v>200</v>
      </c>
      <c r="L4" s="5">
        <v>610</v>
      </c>
      <c r="M4" s="5">
        <v>52</v>
      </c>
      <c r="N4" s="5">
        <v>66</v>
      </c>
      <c r="O4" s="5">
        <v>361</v>
      </c>
      <c r="P4" s="5">
        <v>630</v>
      </c>
      <c r="Q4" s="331">
        <v>6517</v>
      </c>
      <c r="R4" s="6"/>
    </row>
    <row r="5" spans="1:18">
      <c r="A5" s="16" t="s">
        <v>4</v>
      </c>
      <c r="B5" s="5">
        <v>550</v>
      </c>
      <c r="C5" s="246">
        <v>5</v>
      </c>
      <c r="D5" s="5">
        <v>2001</v>
      </c>
      <c r="E5" s="5">
        <v>36</v>
      </c>
      <c r="F5" s="5">
        <v>410</v>
      </c>
      <c r="G5" s="5">
        <v>358</v>
      </c>
      <c r="H5" s="5">
        <v>319</v>
      </c>
      <c r="I5" s="5">
        <v>289</v>
      </c>
      <c r="J5" s="5">
        <v>110</v>
      </c>
      <c r="K5" s="5">
        <v>245</v>
      </c>
      <c r="L5" s="5">
        <v>735</v>
      </c>
      <c r="M5" s="5">
        <v>71</v>
      </c>
      <c r="N5" s="5">
        <v>84</v>
      </c>
      <c r="O5" s="5">
        <v>341</v>
      </c>
      <c r="P5" s="5">
        <v>598</v>
      </c>
      <c r="Q5" s="331">
        <v>6152</v>
      </c>
      <c r="R5" s="6"/>
    </row>
    <row r="6" spans="1:18">
      <c r="A6" s="16" t="s">
        <v>5</v>
      </c>
      <c r="B6" s="5">
        <v>584</v>
      </c>
      <c r="C6" s="246">
        <v>9</v>
      </c>
      <c r="D6" s="5">
        <v>1992</v>
      </c>
      <c r="E6" s="5">
        <v>21</v>
      </c>
      <c r="F6" s="5">
        <v>364</v>
      </c>
      <c r="G6" s="5">
        <v>339</v>
      </c>
      <c r="H6" s="5">
        <v>236</v>
      </c>
      <c r="I6" s="5">
        <v>270</v>
      </c>
      <c r="J6" s="5">
        <v>124</v>
      </c>
      <c r="K6" s="5">
        <v>214</v>
      </c>
      <c r="L6" s="5">
        <v>612</v>
      </c>
      <c r="M6" s="5">
        <v>59</v>
      </c>
      <c r="N6" s="5">
        <v>74</v>
      </c>
      <c r="O6" s="5">
        <v>365</v>
      </c>
      <c r="P6" s="5">
        <v>612</v>
      </c>
      <c r="Q6" s="331">
        <v>5875</v>
      </c>
      <c r="R6" s="6"/>
    </row>
    <row r="7" spans="1:18">
      <c r="A7" s="16" t="s">
        <v>6</v>
      </c>
      <c r="B7" s="5">
        <v>591</v>
      </c>
      <c r="C7" s="246">
        <v>12</v>
      </c>
      <c r="D7" s="5">
        <v>1912</v>
      </c>
      <c r="E7" s="5">
        <v>35</v>
      </c>
      <c r="F7" s="5">
        <v>352</v>
      </c>
      <c r="G7" s="5">
        <v>259</v>
      </c>
      <c r="H7" s="5">
        <v>253</v>
      </c>
      <c r="I7" s="5">
        <v>258</v>
      </c>
      <c r="J7" s="5">
        <v>108</v>
      </c>
      <c r="K7" s="5">
        <v>233</v>
      </c>
      <c r="L7" s="5">
        <v>588</v>
      </c>
      <c r="M7" s="5">
        <v>65</v>
      </c>
      <c r="N7" s="5">
        <v>67</v>
      </c>
      <c r="O7" s="5">
        <v>327</v>
      </c>
      <c r="P7" s="5">
        <v>480</v>
      </c>
      <c r="Q7" s="331">
        <v>5540</v>
      </c>
      <c r="R7" s="6"/>
    </row>
    <row r="8" spans="1:18">
      <c r="A8" s="16" t="s">
        <v>7</v>
      </c>
      <c r="B8" s="5">
        <v>399</v>
      </c>
      <c r="C8" s="246">
        <v>11</v>
      </c>
      <c r="D8" s="5">
        <v>1287</v>
      </c>
      <c r="E8" s="5">
        <v>17</v>
      </c>
      <c r="F8" s="5">
        <v>265</v>
      </c>
      <c r="G8" s="5">
        <v>226</v>
      </c>
      <c r="H8" s="5">
        <v>193</v>
      </c>
      <c r="I8" s="5">
        <v>196</v>
      </c>
      <c r="J8" s="5">
        <v>88</v>
      </c>
      <c r="K8" s="5">
        <v>129</v>
      </c>
      <c r="L8" s="5">
        <v>386</v>
      </c>
      <c r="M8" s="5">
        <v>71</v>
      </c>
      <c r="N8" s="5">
        <v>70</v>
      </c>
      <c r="O8" s="5">
        <v>214</v>
      </c>
      <c r="P8" s="5">
        <v>312</v>
      </c>
      <c r="Q8" s="331">
        <v>3864</v>
      </c>
      <c r="R8" s="6"/>
    </row>
    <row r="9" spans="1:18">
      <c r="A9" s="16" t="s">
        <v>8</v>
      </c>
      <c r="B9" s="5">
        <v>369</v>
      </c>
      <c r="C9" s="246">
        <v>3</v>
      </c>
      <c r="D9" s="5">
        <v>1251</v>
      </c>
      <c r="E9" s="5">
        <v>30</v>
      </c>
      <c r="F9" s="5">
        <v>259</v>
      </c>
      <c r="G9" s="5">
        <v>162</v>
      </c>
      <c r="H9" s="5">
        <v>213</v>
      </c>
      <c r="I9" s="5">
        <v>165</v>
      </c>
      <c r="J9" s="5">
        <v>62</v>
      </c>
      <c r="K9" s="5">
        <v>117</v>
      </c>
      <c r="L9" s="5">
        <v>310</v>
      </c>
      <c r="M9" s="5">
        <v>55</v>
      </c>
      <c r="N9" s="5">
        <v>54</v>
      </c>
      <c r="O9" s="5">
        <v>216</v>
      </c>
      <c r="P9" s="5">
        <v>322</v>
      </c>
      <c r="Q9" s="331">
        <v>3588</v>
      </c>
      <c r="R9" s="6"/>
    </row>
    <row r="10" spans="1:18">
      <c r="A10" s="16" t="s">
        <v>9</v>
      </c>
      <c r="B10" s="5">
        <v>196</v>
      </c>
      <c r="C10" s="246">
        <v>9</v>
      </c>
      <c r="D10" s="5">
        <v>1246</v>
      </c>
      <c r="E10" s="5">
        <v>15</v>
      </c>
      <c r="F10" s="5">
        <v>234</v>
      </c>
      <c r="G10" s="5">
        <v>158</v>
      </c>
      <c r="H10" s="5">
        <v>185</v>
      </c>
      <c r="I10" s="5">
        <v>134</v>
      </c>
      <c r="J10" s="5">
        <v>57</v>
      </c>
      <c r="K10" s="5">
        <v>121</v>
      </c>
      <c r="L10" s="5">
        <v>278</v>
      </c>
      <c r="M10" s="5">
        <v>41</v>
      </c>
      <c r="N10" s="5">
        <v>47</v>
      </c>
      <c r="O10" s="5">
        <v>158</v>
      </c>
      <c r="P10" s="5">
        <v>240</v>
      </c>
      <c r="Q10" s="331">
        <v>3119</v>
      </c>
      <c r="R10" s="6"/>
    </row>
    <row r="11" spans="1:18">
      <c r="A11" s="16" t="s">
        <v>10</v>
      </c>
      <c r="B11" s="5">
        <v>535</v>
      </c>
      <c r="C11" s="246">
        <v>9</v>
      </c>
      <c r="D11" s="5">
        <v>1259</v>
      </c>
      <c r="E11" s="5">
        <v>478</v>
      </c>
      <c r="F11" s="5">
        <v>244</v>
      </c>
      <c r="G11" s="5">
        <v>112</v>
      </c>
      <c r="H11" s="5">
        <v>111</v>
      </c>
      <c r="I11" s="5">
        <v>187</v>
      </c>
      <c r="J11" s="5">
        <v>26</v>
      </c>
      <c r="K11" s="5">
        <v>93</v>
      </c>
      <c r="L11" s="5">
        <v>255</v>
      </c>
      <c r="M11" s="5">
        <v>51</v>
      </c>
      <c r="N11" s="5">
        <v>52</v>
      </c>
      <c r="O11" s="5">
        <v>71</v>
      </c>
      <c r="P11" s="5">
        <v>369</v>
      </c>
      <c r="Q11" s="331">
        <v>3852</v>
      </c>
      <c r="R11" s="6"/>
    </row>
    <row r="12" spans="1:18">
      <c r="A12" s="16" t="s">
        <v>11</v>
      </c>
      <c r="B12" s="5">
        <v>784</v>
      </c>
      <c r="C12" s="246">
        <v>104</v>
      </c>
      <c r="D12" s="5">
        <v>2828</v>
      </c>
      <c r="E12" s="5">
        <v>159</v>
      </c>
      <c r="F12" s="5">
        <v>567</v>
      </c>
      <c r="G12" s="5">
        <v>569</v>
      </c>
      <c r="H12" s="5">
        <v>364</v>
      </c>
      <c r="I12" s="5">
        <v>327</v>
      </c>
      <c r="J12" s="5">
        <v>167</v>
      </c>
      <c r="K12" s="5">
        <v>316</v>
      </c>
      <c r="L12" s="5">
        <v>719</v>
      </c>
      <c r="M12" s="5">
        <v>110</v>
      </c>
      <c r="N12" s="5">
        <v>118</v>
      </c>
      <c r="O12" s="5">
        <v>442</v>
      </c>
      <c r="P12" s="5">
        <v>1032</v>
      </c>
      <c r="Q12" s="331">
        <v>8606</v>
      </c>
      <c r="R12" s="6"/>
    </row>
    <row r="13" spans="1:18">
      <c r="A13" s="16" t="s">
        <v>12</v>
      </c>
      <c r="B13" s="5">
        <v>814</v>
      </c>
      <c r="C13" s="246">
        <v>9</v>
      </c>
      <c r="D13" s="5">
        <v>3011</v>
      </c>
      <c r="E13" s="5">
        <v>139</v>
      </c>
      <c r="F13" s="5">
        <v>647</v>
      </c>
      <c r="G13" s="5">
        <v>638</v>
      </c>
      <c r="H13" s="5">
        <v>384</v>
      </c>
      <c r="I13" s="5">
        <v>433</v>
      </c>
      <c r="J13" s="5">
        <v>199</v>
      </c>
      <c r="K13" s="5">
        <v>245</v>
      </c>
      <c r="L13" s="5">
        <v>893</v>
      </c>
      <c r="M13" s="5">
        <v>97</v>
      </c>
      <c r="N13" s="5">
        <v>110</v>
      </c>
      <c r="O13" s="5">
        <v>481</v>
      </c>
      <c r="P13" s="5">
        <v>849</v>
      </c>
      <c r="Q13" s="331">
        <v>8949</v>
      </c>
      <c r="R13" s="6"/>
    </row>
    <row r="14" spans="1:18">
      <c r="A14" s="16" t="s">
        <v>13</v>
      </c>
      <c r="B14" s="5">
        <v>612</v>
      </c>
      <c r="C14" s="246">
        <v>14</v>
      </c>
      <c r="D14" s="5">
        <v>2577</v>
      </c>
      <c r="E14" s="5">
        <v>54</v>
      </c>
      <c r="F14" s="5">
        <v>544</v>
      </c>
      <c r="G14" s="5">
        <v>479</v>
      </c>
      <c r="H14" s="5">
        <v>319</v>
      </c>
      <c r="I14" s="5">
        <v>348</v>
      </c>
      <c r="J14" s="5">
        <v>145</v>
      </c>
      <c r="K14" s="5">
        <v>205</v>
      </c>
      <c r="L14" s="5">
        <v>707</v>
      </c>
      <c r="M14" s="5">
        <v>86</v>
      </c>
      <c r="N14" s="5">
        <v>104</v>
      </c>
      <c r="O14" s="5">
        <v>436</v>
      </c>
      <c r="P14" s="5">
        <v>720</v>
      </c>
      <c r="Q14" s="331">
        <v>7350</v>
      </c>
      <c r="R14" s="6"/>
    </row>
    <row r="15" spans="1:18">
      <c r="A15" s="16" t="s">
        <v>14</v>
      </c>
      <c r="B15" s="5">
        <v>430</v>
      </c>
      <c r="C15" s="246">
        <v>11</v>
      </c>
      <c r="D15" s="5">
        <v>1738</v>
      </c>
      <c r="E15" s="5">
        <v>21</v>
      </c>
      <c r="F15" s="5">
        <v>357</v>
      </c>
      <c r="G15" s="5">
        <v>279</v>
      </c>
      <c r="H15" s="5">
        <v>207</v>
      </c>
      <c r="I15" s="5">
        <v>280</v>
      </c>
      <c r="J15" s="5">
        <v>92</v>
      </c>
      <c r="K15" s="5">
        <v>129</v>
      </c>
      <c r="L15" s="5">
        <v>531</v>
      </c>
      <c r="M15" s="5">
        <v>50</v>
      </c>
      <c r="N15" s="5">
        <v>81</v>
      </c>
      <c r="O15" s="5">
        <v>330</v>
      </c>
      <c r="P15" s="5">
        <v>504</v>
      </c>
      <c r="Q15" s="331">
        <v>5040</v>
      </c>
      <c r="R15" s="6"/>
    </row>
    <row r="16" spans="1:18" ht="13.5" thickBot="1">
      <c r="A16" s="359" t="s">
        <v>297</v>
      </c>
      <c r="B16" s="328">
        <v>5593</v>
      </c>
      <c r="C16" s="328">
        <v>103</v>
      </c>
      <c r="D16" s="328">
        <v>20826</v>
      </c>
      <c r="E16" s="328">
        <v>993</v>
      </c>
      <c r="F16" s="328">
        <v>4186</v>
      </c>
      <c r="G16" s="328">
        <v>3380</v>
      </c>
      <c r="H16" s="328">
        <v>2591</v>
      </c>
      <c r="I16" s="328">
        <v>2753</v>
      </c>
      <c r="J16" s="328">
        <v>1123</v>
      </c>
      <c r="K16" s="328">
        <v>1902</v>
      </c>
      <c r="L16" s="328">
        <v>5739</v>
      </c>
      <c r="M16" s="328">
        <v>676</v>
      </c>
      <c r="N16" s="328">
        <v>771</v>
      </c>
      <c r="O16" s="328">
        <v>3233</v>
      </c>
      <c r="P16" s="328">
        <v>5830</v>
      </c>
      <c r="Q16" s="329">
        <v>59699</v>
      </c>
      <c r="R16" s="6"/>
    </row>
    <row r="17" spans="1:18">
      <c r="A17" s="5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6"/>
    </row>
    <row r="19" spans="1:18" ht="18" customHeight="1">
      <c r="A19" s="444" t="s">
        <v>284</v>
      </c>
      <c r="B19" s="444"/>
      <c r="C19" s="444"/>
      <c r="D19" s="444"/>
      <c r="E19" s="444"/>
      <c r="F19" s="444"/>
      <c r="G19" s="444"/>
      <c r="H19" s="444"/>
      <c r="I19" s="444"/>
      <c r="J19" s="444"/>
      <c r="K19" s="444"/>
      <c r="L19" s="444"/>
      <c r="M19" s="444"/>
      <c r="N19" s="444"/>
      <c r="O19" s="444"/>
      <c r="P19" s="444"/>
      <c r="Q19" s="444"/>
    </row>
    <row r="20" spans="1:18" ht="7.5" customHeight="1" thickBot="1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</row>
    <row r="21" spans="1:18" ht="69" customHeight="1">
      <c r="A21" s="32"/>
      <c r="B21" s="33" t="s">
        <v>162</v>
      </c>
      <c r="C21" s="248" t="s">
        <v>161</v>
      </c>
      <c r="D21" s="33" t="s">
        <v>15</v>
      </c>
      <c r="E21" s="33" t="s">
        <v>64</v>
      </c>
      <c r="F21" s="33" t="s">
        <v>98</v>
      </c>
      <c r="G21" s="33" t="s">
        <v>154</v>
      </c>
      <c r="H21" s="33" t="s">
        <v>20</v>
      </c>
      <c r="I21" s="33" t="s">
        <v>160</v>
      </c>
      <c r="J21" s="33" t="s">
        <v>159</v>
      </c>
      <c r="K21" s="33" t="s">
        <v>158</v>
      </c>
      <c r="L21" s="33" t="s">
        <v>157</v>
      </c>
      <c r="M21" s="33" t="s">
        <v>25</v>
      </c>
      <c r="N21" s="33" t="s">
        <v>26</v>
      </c>
      <c r="O21" s="33" t="s">
        <v>156</v>
      </c>
      <c r="P21" s="33" t="s">
        <v>155</v>
      </c>
      <c r="Q21" s="358" t="s">
        <v>130</v>
      </c>
    </row>
    <row r="22" spans="1:18">
      <c r="A22" s="16" t="s">
        <v>3</v>
      </c>
      <c r="B22" s="5">
        <v>2462</v>
      </c>
      <c r="C22" s="363">
        <v>0</v>
      </c>
      <c r="D22" s="5">
        <v>7521</v>
      </c>
      <c r="E22" s="5">
        <v>197</v>
      </c>
      <c r="F22" s="5">
        <v>2167</v>
      </c>
      <c r="G22" s="5">
        <v>1341</v>
      </c>
      <c r="H22" s="5">
        <v>1085</v>
      </c>
      <c r="I22" s="5">
        <v>1191</v>
      </c>
      <c r="J22" s="5">
        <v>466</v>
      </c>
      <c r="K22" s="5">
        <v>880</v>
      </c>
      <c r="L22" s="5">
        <v>1633</v>
      </c>
      <c r="M22" s="5">
        <v>300</v>
      </c>
      <c r="N22" s="5">
        <v>400</v>
      </c>
      <c r="O22" s="5">
        <v>1329</v>
      </c>
      <c r="P22" s="5">
        <v>2287</v>
      </c>
      <c r="Q22" s="360">
        <v>19725</v>
      </c>
    </row>
    <row r="23" spans="1:18">
      <c r="A23" s="16" t="s">
        <v>4</v>
      </c>
      <c r="B23" s="5">
        <v>2623</v>
      </c>
      <c r="C23" s="246">
        <v>0</v>
      </c>
      <c r="D23" s="5">
        <v>7971</v>
      </c>
      <c r="E23" s="5">
        <v>212</v>
      </c>
      <c r="F23" s="5">
        <v>2234</v>
      </c>
      <c r="G23" s="5">
        <v>1403</v>
      </c>
      <c r="H23" s="5">
        <v>1117</v>
      </c>
      <c r="I23" s="5">
        <v>1268</v>
      </c>
      <c r="J23" s="5">
        <v>485</v>
      </c>
      <c r="K23" s="5">
        <v>916</v>
      </c>
      <c r="L23" s="5">
        <v>1709</v>
      </c>
      <c r="M23" s="5">
        <v>318</v>
      </c>
      <c r="N23" s="5">
        <v>421</v>
      </c>
      <c r="O23" s="5">
        <v>1393</v>
      </c>
      <c r="P23" s="5">
        <v>2334</v>
      </c>
      <c r="Q23" s="360">
        <v>20707</v>
      </c>
    </row>
    <row r="24" spans="1:18">
      <c r="A24" s="16" t="s">
        <v>5</v>
      </c>
      <c r="B24" s="5">
        <v>2643</v>
      </c>
      <c r="C24" s="246">
        <v>0</v>
      </c>
      <c r="D24" s="5">
        <v>8076</v>
      </c>
      <c r="E24" s="5">
        <v>170</v>
      </c>
      <c r="F24" s="5">
        <v>2184</v>
      </c>
      <c r="G24" s="5">
        <v>1457</v>
      </c>
      <c r="H24" s="5">
        <v>1147</v>
      </c>
      <c r="I24" s="5">
        <v>1329</v>
      </c>
      <c r="J24" s="5">
        <v>507</v>
      </c>
      <c r="K24" s="5">
        <v>943</v>
      </c>
      <c r="L24" s="5">
        <v>1699</v>
      </c>
      <c r="M24" s="5">
        <v>342</v>
      </c>
      <c r="N24" s="5">
        <v>443</v>
      </c>
      <c r="O24" s="5">
        <v>1399</v>
      </c>
      <c r="P24" s="5">
        <v>2465</v>
      </c>
      <c r="Q24" s="360">
        <v>20844</v>
      </c>
    </row>
    <row r="25" spans="1:18">
      <c r="A25" s="16" t="s">
        <v>6</v>
      </c>
      <c r="B25" s="5">
        <v>4174</v>
      </c>
      <c r="C25" s="246">
        <v>0</v>
      </c>
      <c r="D25" s="5">
        <v>13727</v>
      </c>
      <c r="E25" s="5">
        <v>474</v>
      </c>
      <c r="F25" s="5">
        <v>4041</v>
      </c>
      <c r="G25" s="5">
        <v>2289</v>
      </c>
      <c r="H25" s="5">
        <v>1894</v>
      </c>
      <c r="I25" s="5">
        <v>2522</v>
      </c>
      <c r="J25" s="5">
        <v>812</v>
      </c>
      <c r="K25" s="5">
        <v>1542</v>
      </c>
      <c r="L25" s="5">
        <v>3199</v>
      </c>
      <c r="M25" s="5">
        <v>585</v>
      </c>
      <c r="N25" s="5">
        <v>719</v>
      </c>
      <c r="O25" s="5">
        <v>2576</v>
      </c>
      <c r="P25" s="5">
        <v>4140</v>
      </c>
      <c r="Q25" s="360">
        <v>19808</v>
      </c>
    </row>
    <row r="26" spans="1:18">
      <c r="A26" s="16" t="s">
        <v>7</v>
      </c>
      <c r="B26" s="5">
        <v>2431</v>
      </c>
      <c r="C26" s="246">
        <v>0</v>
      </c>
      <c r="D26" s="5">
        <v>6659</v>
      </c>
      <c r="E26" s="5">
        <v>123</v>
      </c>
      <c r="F26" s="5">
        <v>1869</v>
      </c>
      <c r="G26" s="5">
        <v>1266</v>
      </c>
      <c r="H26" s="5">
        <v>1028</v>
      </c>
      <c r="I26" s="5">
        <v>1198</v>
      </c>
      <c r="J26" s="5">
        <v>497</v>
      </c>
      <c r="K26" s="5">
        <v>850</v>
      </c>
      <c r="L26" s="5">
        <v>1477</v>
      </c>
      <c r="M26" s="5">
        <v>310</v>
      </c>
      <c r="N26" s="5">
        <v>368</v>
      </c>
      <c r="O26" s="5">
        <v>1270</v>
      </c>
      <c r="P26" s="5">
        <v>2203</v>
      </c>
      <c r="Q26" s="360">
        <v>18293</v>
      </c>
    </row>
    <row r="27" spans="1:18">
      <c r="A27" s="16" t="s">
        <v>8</v>
      </c>
      <c r="B27" s="5">
        <v>2384</v>
      </c>
      <c r="C27" s="246">
        <v>0</v>
      </c>
      <c r="D27" s="5">
        <v>6351</v>
      </c>
      <c r="E27" s="5">
        <v>99</v>
      </c>
      <c r="F27" s="5">
        <v>1752</v>
      </c>
      <c r="G27" s="5">
        <v>784</v>
      </c>
      <c r="H27" s="5">
        <v>956</v>
      </c>
      <c r="I27" s="5">
        <v>1125</v>
      </c>
      <c r="J27" s="5">
        <v>250</v>
      </c>
      <c r="K27" s="5">
        <v>802</v>
      </c>
      <c r="L27" s="5">
        <v>1330</v>
      </c>
      <c r="M27" s="5">
        <v>263</v>
      </c>
      <c r="N27" s="5">
        <v>333</v>
      </c>
      <c r="O27" s="5">
        <v>1195</v>
      </c>
      <c r="P27" s="5">
        <v>2063</v>
      </c>
      <c r="Q27" s="360">
        <v>16799</v>
      </c>
    </row>
    <row r="28" spans="1:18">
      <c r="A28" s="16" t="s">
        <v>9</v>
      </c>
      <c r="B28" s="5">
        <v>1552</v>
      </c>
      <c r="C28" s="246">
        <v>0</v>
      </c>
      <c r="D28" s="5">
        <v>6065</v>
      </c>
      <c r="E28" s="5">
        <v>75</v>
      </c>
      <c r="F28" s="5">
        <v>1600</v>
      </c>
      <c r="G28" s="5">
        <v>20</v>
      </c>
      <c r="H28" s="5">
        <v>896</v>
      </c>
      <c r="I28" s="5">
        <v>690</v>
      </c>
      <c r="J28" s="5">
        <v>7</v>
      </c>
      <c r="K28" s="5">
        <v>783</v>
      </c>
      <c r="L28" s="5">
        <v>1210</v>
      </c>
      <c r="M28" s="5">
        <v>268</v>
      </c>
      <c r="N28" s="5">
        <v>292</v>
      </c>
      <c r="O28" s="5">
        <v>943</v>
      </c>
      <c r="P28" s="5">
        <v>1818</v>
      </c>
      <c r="Q28" s="360">
        <v>13720</v>
      </c>
    </row>
    <row r="29" spans="1:18">
      <c r="A29" s="16" t="s">
        <v>10</v>
      </c>
      <c r="B29" s="5">
        <v>2242</v>
      </c>
      <c r="C29" s="246">
        <v>0</v>
      </c>
      <c r="D29" s="5">
        <v>5050</v>
      </c>
      <c r="E29" s="5">
        <v>151</v>
      </c>
      <c r="F29" s="5">
        <v>1281</v>
      </c>
      <c r="G29" s="5">
        <v>23</v>
      </c>
      <c r="H29" s="5">
        <v>507</v>
      </c>
      <c r="I29" s="5">
        <v>1462</v>
      </c>
      <c r="J29" s="5">
        <v>3</v>
      </c>
      <c r="K29" s="5">
        <v>496</v>
      </c>
      <c r="L29" s="5">
        <v>690</v>
      </c>
      <c r="M29" s="5">
        <v>163</v>
      </c>
      <c r="N29" s="5">
        <v>180</v>
      </c>
      <c r="O29" s="5">
        <v>322</v>
      </c>
      <c r="P29" s="5">
        <v>1127</v>
      </c>
      <c r="Q29" s="360">
        <v>11545</v>
      </c>
    </row>
    <row r="30" spans="1:18">
      <c r="A30" s="16" t="s">
        <v>11</v>
      </c>
      <c r="B30" s="5">
        <v>2730</v>
      </c>
      <c r="C30" s="246">
        <v>0</v>
      </c>
      <c r="D30" s="5">
        <v>7541</v>
      </c>
      <c r="E30" s="5">
        <v>262</v>
      </c>
      <c r="F30" s="5">
        <v>1921</v>
      </c>
      <c r="G30" s="5">
        <v>997</v>
      </c>
      <c r="H30" s="5">
        <v>1117</v>
      </c>
      <c r="I30" s="5">
        <v>1405</v>
      </c>
      <c r="J30" s="5">
        <v>372</v>
      </c>
      <c r="K30" s="5">
        <v>934</v>
      </c>
      <c r="L30" s="5">
        <v>1507</v>
      </c>
      <c r="M30" s="5">
        <v>308</v>
      </c>
      <c r="N30" s="5">
        <v>391</v>
      </c>
      <c r="O30" s="5">
        <v>1250</v>
      </c>
      <c r="P30" s="5">
        <v>2348</v>
      </c>
      <c r="Q30" s="360">
        <v>19316</v>
      </c>
    </row>
    <row r="31" spans="1:18">
      <c r="A31" s="16" t="s">
        <v>12</v>
      </c>
      <c r="B31" s="5">
        <v>2705</v>
      </c>
      <c r="C31" s="246">
        <v>1</v>
      </c>
      <c r="D31" s="5">
        <v>8251</v>
      </c>
      <c r="E31" s="5">
        <v>274</v>
      </c>
      <c r="F31" s="5">
        <v>2087</v>
      </c>
      <c r="G31" s="5">
        <v>1483</v>
      </c>
      <c r="H31" s="5">
        <v>1215</v>
      </c>
      <c r="I31" s="5">
        <v>1324</v>
      </c>
      <c r="J31" s="5">
        <v>548</v>
      </c>
      <c r="K31" s="5">
        <v>997</v>
      </c>
      <c r="L31" s="5">
        <v>1766</v>
      </c>
      <c r="M31" s="5">
        <v>340</v>
      </c>
      <c r="N31" s="5">
        <v>389</v>
      </c>
      <c r="O31" s="5">
        <v>1464</v>
      </c>
      <c r="P31" s="5">
        <v>2490</v>
      </c>
      <c r="Q31" s="360">
        <v>21469</v>
      </c>
    </row>
    <row r="32" spans="1:18">
      <c r="A32" s="16" t="s">
        <v>13</v>
      </c>
      <c r="B32" s="5">
        <v>2597</v>
      </c>
      <c r="C32" s="246">
        <v>0</v>
      </c>
      <c r="D32" s="5">
        <v>7911</v>
      </c>
      <c r="E32" s="5">
        <v>242</v>
      </c>
      <c r="F32" s="5">
        <v>2079</v>
      </c>
      <c r="G32" s="5">
        <v>1453</v>
      </c>
      <c r="H32" s="5">
        <v>1191</v>
      </c>
      <c r="I32" s="5">
        <v>1334</v>
      </c>
      <c r="J32" s="5">
        <v>539</v>
      </c>
      <c r="K32" s="5">
        <v>957</v>
      </c>
      <c r="L32" s="5">
        <v>1726</v>
      </c>
      <c r="M32" s="5">
        <v>327</v>
      </c>
      <c r="N32" s="5">
        <v>376</v>
      </c>
      <c r="O32" s="5">
        <v>1418</v>
      </c>
      <c r="P32" s="5">
        <v>2415</v>
      </c>
      <c r="Q32" s="360">
        <v>20814</v>
      </c>
    </row>
    <row r="33" spans="1:17">
      <c r="A33" s="16" t="s">
        <v>14</v>
      </c>
      <c r="B33" s="5">
        <v>2368</v>
      </c>
      <c r="C33" s="246">
        <v>0</v>
      </c>
      <c r="D33" s="5">
        <v>6863</v>
      </c>
      <c r="E33" s="5">
        <v>170</v>
      </c>
      <c r="F33" s="5">
        <v>2003</v>
      </c>
      <c r="G33" s="5">
        <v>1217</v>
      </c>
      <c r="H33" s="5">
        <v>1047</v>
      </c>
      <c r="I33" s="5">
        <v>1158</v>
      </c>
      <c r="J33" s="5">
        <v>472</v>
      </c>
      <c r="K33" s="5">
        <v>889</v>
      </c>
      <c r="L33" s="5">
        <v>1468</v>
      </c>
      <c r="M33" s="5">
        <v>302</v>
      </c>
      <c r="N33" s="5">
        <v>353</v>
      </c>
      <c r="O33" s="5">
        <v>1249</v>
      </c>
      <c r="P33" s="5">
        <v>2184</v>
      </c>
      <c r="Q33" s="360">
        <v>18584</v>
      </c>
    </row>
    <row r="34" spans="1:17" ht="13.5" thickBot="1">
      <c r="A34" s="359" t="s">
        <v>297</v>
      </c>
      <c r="B34" s="361">
        <v>6480</v>
      </c>
      <c r="C34" s="361">
        <v>1</v>
      </c>
      <c r="D34" s="361">
        <v>22143</v>
      </c>
      <c r="E34" s="361">
        <v>937</v>
      </c>
      <c r="F34" s="361">
        <v>6658</v>
      </c>
      <c r="G34" s="361">
        <v>3203</v>
      </c>
      <c r="H34" s="361">
        <v>2903</v>
      </c>
      <c r="I34" s="361">
        <v>4749</v>
      </c>
      <c r="J34" s="361">
        <v>1195</v>
      </c>
      <c r="K34" s="361">
        <v>2365</v>
      </c>
      <c r="L34" s="361">
        <v>5276</v>
      </c>
      <c r="M34" s="361">
        <v>1000</v>
      </c>
      <c r="N34" s="361">
        <v>1196</v>
      </c>
      <c r="O34" s="361">
        <v>4345</v>
      </c>
      <c r="P34" s="361">
        <v>6601</v>
      </c>
      <c r="Q34" s="362">
        <v>45899</v>
      </c>
    </row>
  </sheetData>
  <mergeCells count="2">
    <mergeCell ref="A19:Q19"/>
    <mergeCell ref="A1:Q1"/>
  </mergeCells>
  <phoneticPr fontId="10" type="noConversion"/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9"/>
  <sheetViews>
    <sheetView zoomScaleNormal="100" workbookViewId="0">
      <pane xSplit="3" ySplit="4" topLeftCell="D14" activePane="bottomRight" state="frozen"/>
      <selection pane="topRight" activeCell="D1" sqref="D1"/>
      <selection pane="bottomLeft" activeCell="A5" sqref="A5"/>
      <selection pane="bottomRight" activeCell="M18" sqref="M18:M21"/>
    </sheetView>
  </sheetViews>
  <sheetFormatPr baseColWidth="10" defaultRowHeight="12.75"/>
  <cols>
    <col min="1" max="1" width="21.7109375" style="112" customWidth="1"/>
    <col min="2" max="3" width="9.140625" style="137" customWidth="1"/>
    <col min="4" max="4" width="10.5703125" style="112" customWidth="1"/>
    <col min="5" max="5" width="16.42578125" style="112" customWidth="1"/>
    <col min="6" max="6" width="16.42578125" style="138" customWidth="1"/>
    <col min="7" max="7" width="16.42578125" style="112" customWidth="1"/>
    <col min="8" max="8" width="15.28515625" style="112" customWidth="1"/>
    <col min="9" max="9" width="14.85546875" style="138" customWidth="1"/>
    <col min="10" max="10" width="8.7109375" style="138" customWidth="1"/>
    <col min="11" max="12" width="11.42578125" style="112"/>
    <col min="13" max="13" width="12.28515625" style="112" bestFit="1" customWidth="1"/>
    <col min="14" max="256" width="11.42578125" style="112"/>
    <col min="257" max="257" width="21.7109375" style="112" customWidth="1"/>
    <col min="258" max="259" width="9.140625" style="112" customWidth="1"/>
    <col min="260" max="260" width="10.5703125" style="112" customWidth="1"/>
    <col min="261" max="263" width="16.42578125" style="112" customWidth="1"/>
    <col min="264" max="264" width="15.28515625" style="112" customWidth="1"/>
    <col min="265" max="265" width="14.85546875" style="112" customWidth="1"/>
    <col min="266" max="266" width="8.7109375" style="112" customWidth="1"/>
    <col min="267" max="268" width="11.42578125" style="112"/>
    <col min="269" max="269" width="12.28515625" style="112" bestFit="1" customWidth="1"/>
    <col min="270" max="512" width="11.42578125" style="112"/>
    <col min="513" max="513" width="21.7109375" style="112" customWidth="1"/>
    <col min="514" max="515" width="9.140625" style="112" customWidth="1"/>
    <col min="516" max="516" width="10.5703125" style="112" customWidth="1"/>
    <col min="517" max="519" width="16.42578125" style="112" customWidth="1"/>
    <col min="520" max="520" width="15.28515625" style="112" customWidth="1"/>
    <col min="521" max="521" width="14.85546875" style="112" customWidth="1"/>
    <col min="522" max="522" width="8.7109375" style="112" customWidth="1"/>
    <col min="523" max="524" width="11.42578125" style="112"/>
    <col min="525" max="525" width="12.28515625" style="112" bestFit="1" customWidth="1"/>
    <col min="526" max="768" width="11.42578125" style="112"/>
    <col min="769" max="769" width="21.7109375" style="112" customWidth="1"/>
    <col min="770" max="771" width="9.140625" style="112" customWidth="1"/>
    <col min="772" max="772" width="10.5703125" style="112" customWidth="1"/>
    <col min="773" max="775" width="16.42578125" style="112" customWidth="1"/>
    <col min="776" max="776" width="15.28515625" style="112" customWidth="1"/>
    <col min="777" max="777" width="14.85546875" style="112" customWidth="1"/>
    <col min="778" max="778" width="8.7109375" style="112" customWidth="1"/>
    <col min="779" max="780" width="11.42578125" style="112"/>
    <col min="781" max="781" width="12.28515625" style="112" bestFit="1" customWidth="1"/>
    <col min="782" max="1024" width="11.42578125" style="112"/>
    <col min="1025" max="1025" width="21.7109375" style="112" customWidth="1"/>
    <col min="1026" max="1027" width="9.140625" style="112" customWidth="1"/>
    <col min="1028" max="1028" width="10.5703125" style="112" customWidth="1"/>
    <col min="1029" max="1031" width="16.42578125" style="112" customWidth="1"/>
    <col min="1032" max="1032" width="15.28515625" style="112" customWidth="1"/>
    <col min="1033" max="1033" width="14.85546875" style="112" customWidth="1"/>
    <col min="1034" max="1034" width="8.7109375" style="112" customWidth="1"/>
    <col min="1035" max="1036" width="11.42578125" style="112"/>
    <col min="1037" max="1037" width="12.28515625" style="112" bestFit="1" customWidth="1"/>
    <col min="1038" max="1280" width="11.42578125" style="112"/>
    <col min="1281" max="1281" width="21.7109375" style="112" customWidth="1"/>
    <col min="1282" max="1283" width="9.140625" style="112" customWidth="1"/>
    <col min="1284" max="1284" width="10.5703125" style="112" customWidth="1"/>
    <col min="1285" max="1287" width="16.42578125" style="112" customWidth="1"/>
    <col min="1288" max="1288" width="15.28515625" style="112" customWidth="1"/>
    <col min="1289" max="1289" width="14.85546875" style="112" customWidth="1"/>
    <col min="1290" max="1290" width="8.7109375" style="112" customWidth="1"/>
    <col min="1291" max="1292" width="11.42578125" style="112"/>
    <col min="1293" max="1293" width="12.28515625" style="112" bestFit="1" customWidth="1"/>
    <col min="1294" max="1536" width="11.42578125" style="112"/>
    <col min="1537" max="1537" width="21.7109375" style="112" customWidth="1"/>
    <col min="1538" max="1539" width="9.140625" style="112" customWidth="1"/>
    <col min="1540" max="1540" width="10.5703125" style="112" customWidth="1"/>
    <col min="1541" max="1543" width="16.42578125" style="112" customWidth="1"/>
    <col min="1544" max="1544" width="15.28515625" style="112" customWidth="1"/>
    <col min="1545" max="1545" width="14.85546875" style="112" customWidth="1"/>
    <col min="1546" max="1546" width="8.7109375" style="112" customWidth="1"/>
    <col min="1547" max="1548" width="11.42578125" style="112"/>
    <col min="1549" max="1549" width="12.28515625" style="112" bestFit="1" customWidth="1"/>
    <col min="1550" max="1792" width="11.42578125" style="112"/>
    <col min="1793" max="1793" width="21.7109375" style="112" customWidth="1"/>
    <col min="1794" max="1795" width="9.140625" style="112" customWidth="1"/>
    <col min="1796" max="1796" width="10.5703125" style="112" customWidth="1"/>
    <col min="1797" max="1799" width="16.42578125" style="112" customWidth="1"/>
    <col min="1800" max="1800" width="15.28515625" style="112" customWidth="1"/>
    <col min="1801" max="1801" width="14.85546875" style="112" customWidth="1"/>
    <col min="1802" max="1802" width="8.7109375" style="112" customWidth="1"/>
    <col min="1803" max="1804" width="11.42578125" style="112"/>
    <col min="1805" max="1805" width="12.28515625" style="112" bestFit="1" customWidth="1"/>
    <col min="1806" max="2048" width="11.42578125" style="112"/>
    <col min="2049" max="2049" width="21.7109375" style="112" customWidth="1"/>
    <col min="2050" max="2051" width="9.140625" style="112" customWidth="1"/>
    <col min="2052" max="2052" width="10.5703125" style="112" customWidth="1"/>
    <col min="2053" max="2055" width="16.42578125" style="112" customWidth="1"/>
    <col min="2056" max="2056" width="15.28515625" style="112" customWidth="1"/>
    <col min="2057" max="2057" width="14.85546875" style="112" customWidth="1"/>
    <col min="2058" max="2058" width="8.7109375" style="112" customWidth="1"/>
    <col min="2059" max="2060" width="11.42578125" style="112"/>
    <col min="2061" max="2061" width="12.28515625" style="112" bestFit="1" customWidth="1"/>
    <col min="2062" max="2304" width="11.42578125" style="112"/>
    <col min="2305" max="2305" width="21.7109375" style="112" customWidth="1"/>
    <col min="2306" max="2307" width="9.140625" style="112" customWidth="1"/>
    <col min="2308" max="2308" width="10.5703125" style="112" customWidth="1"/>
    <col min="2309" max="2311" width="16.42578125" style="112" customWidth="1"/>
    <col min="2312" max="2312" width="15.28515625" style="112" customWidth="1"/>
    <col min="2313" max="2313" width="14.85546875" style="112" customWidth="1"/>
    <col min="2314" max="2314" width="8.7109375" style="112" customWidth="1"/>
    <col min="2315" max="2316" width="11.42578125" style="112"/>
    <col min="2317" max="2317" width="12.28515625" style="112" bestFit="1" customWidth="1"/>
    <col min="2318" max="2560" width="11.42578125" style="112"/>
    <col min="2561" max="2561" width="21.7109375" style="112" customWidth="1"/>
    <col min="2562" max="2563" width="9.140625" style="112" customWidth="1"/>
    <col min="2564" max="2564" width="10.5703125" style="112" customWidth="1"/>
    <col min="2565" max="2567" width="16.42578125" style="112" customWidth="1"/>
    <col min="2568" max="2568" width="15.28515625" style="112" customWidth="1"/>
    <col min="2569" max="2569" width="14.85546875" style="112" customWidth="1"/>
    <col min="2570" max="2570" width="8.7109375" style="112" customWidth="1"/>
    <col min="2571" max="2572" width="11.42578125" style="112"/>
    <col min="2573" max="2573" width="12.28515625" style="112" bestFit="1" customWidth="1"/>
    <col min="2574" max="2816" width="11.42578125" style="112"/>
    <col min="2817" max="2817" width="21.7109375" style="112" customWidth="1"/>
    <col min="2818" max="2819" width="9.140625" style="112" customWidth="1"/>
    <col min="2820" max="2820" width="10.5703125" style="112" customWidth="1"/>
    <col min="2821" max="2823" width="16.42578125" style="112" customWidth="1"/>
    <col min="2824" max="2824" width="15.28515625" style="112" customWidth="1"/>
    <col min="2825" max="2825" width="14.85546875" style="112" customWidth="1"/>
    <col min="2826" max="2826" width="8.7109375" style="112" customWidth="1"/>
    <col min="2827" max="2828" width="11.42578125" style="112"/>
    <col min="2829" max="2829" width="12.28515625" style="112" bestFit="1" customWidth="1"/>
    <col min="2830" max="3072" width="11.42578125" style="112"/>
    <col min="3073" max="3073" width="21.7109375" style="112" customWidth="1"/>
    <col min="3074" max="3075" width="9.140625" style="112" customWidth="1"/>
    <col min="3076" max="3076" width="10.5703125" style="112" customWidth="1"/>
    <col min="3077" max="3079" width="16.42578125" style="112" customWidth="1"/>
    <col min="3080" max="3080" width="15.28515625" style="112" customWidth="1"/>
    <col min="3081" max="3081" width="14.85546875" style="112" customWidth="1"/>
    <col min="3082" max="3082" width="8.7109375" style="112" customWidth="1"/>
    <col min="3083" max="3084" width="11.42578125" style="112"/>
    <col min="3085" max="3085" width="12.28515625" style="112" bestFit="1" customWidth="1"/>
    <col min="3086" max="3328" width="11.42578125" style="112"/>
    <col min="3329" max="3329" width="21.7109375" style="112" customWidth="1"/>
    <col min="3330" max="3331" width="9.140625" style="112" customWidth="1"/>
    <col min="3332" max="3332" width="10.5703125" style="112" customWidth="1"/>
    <col min="3333" max="3335" width="16.42578125" style="112" customWidth="1"/>
    <col min="3336" max="3336" width="15.28515625" style="112" customWidth="1"/>
    <col min="3337" max="3337" width="14.85546875" style="112" customWidth="1"/>
    <col min="3338" max="3338" width="8.7109375" style="112" customWidth="1"/>
    <col min="3339" max="3340" width="11.42578125" style="112"/>
    <col min="3341" max="3341" width="12.28515625" style="112" bestFit="1" customWidth="1"/>
    <col min="3342" max="3584" width="11.42578125" style="112"/>
    <col min="3585" max="3585" width="21.7109375" style="112" customWidth="1"/>
    <col min="3586" max="3587" width="9.140625" style="112" customWidth="1"/>
    <col min="3588" max="3588" width="10.5703125" style="112" customWidth="1"/>
    <col min="3589" max="3591" width="16.42578125" style="112" customWidth="1"/>
    <col min="3592" max="3592" width="15.28515625" style="112" customWidth="1"/>
    <col min="3593" max="3593" width="14.85546875" style="112" customWidth="1"/>
    <col min="3594" max="3594" width="8.7109375" style="112" customWidth="1"/>
    <col min="3595" max="3596" width="11.42578125" style="112"/>
    <col min="3597" max="3597" width="12.28515625" style="112" bestFit="1" customWidth="1"/>
    <col min="3598" max="3840" width="11.42578125" style="112"/>
    <col min="3841" max="3841" width="21.7109375" style="112" customWidth="1"/>
    <col min="3842" max="3843" width="9.140625" style="112" customWidth="1"/>
    <col min="3844" max="3844" width="10.5703125" style="112" customWidth="1"/>
    <col min="3845" max="3847" width="16.42578125" style="112" customWidth="1"/>
    <col min="3848" max="3848" width="15.28515625" style="112" customWidth="1"/>
    <col min="3849" max="3849" width="14.85546875" style="112" customWidth="1"/>
    <col min="3850" max="3850" width="8.7109375" style="112" customWidth="1"/>
    <col min="3851" max="3852" width="11.42578125" style="112"/>
    <col min="3853" max="3853" width="12.28515625" style="112" bestFit="1" customWidth="1"/>
    <col min="3854" max="4096" width="11.42578125" style="112"/>
    <col min="4097" max="4097" width="21.7109375" style="112" customWidth="1"/>
    <col min="4098" max="4099" width="9.140625" style="112" customWidth="1"/>
    <col min="4100" max="4100" width="10.5703125" style="112" customWidth="1"/>
    <col min="4101" max="4103" width="16.42578125" style="112" customWidth="1"/>
    <col min="4104" max="4104" width="15.28515625" style="112" customWidth="1"/>
    <col min="4105" max="4105" width="14.85546875" style="112" customWidth="1"/>
    <col min="4106" max="4106" width="8.7109375" style="112" customWidth="1"/>
    <col min="4107" max="4108" width="11.42578125" style="112"/>
    <col min="4109" max="4109" width="12.28515625" style="112" bestFit="1" customWidth="1"/>
    <col min="4110" max="4352" width="11.42578125" style="112"/>
    <col min="4353" max="4353" width="21.7109375" style="112" customWidth="1"/>
    <col min="4354" max="4355" width="9.140625" style="112" customWidth="1"/>
    <col min="4356" max="4356" width="10.5703125" style="112" customWidth="1"/>
    <col min="4357" max="4359" width="16.42578125" style="112" customWidth="1"/>
    <col min="4360" max="4360" width="15.28515625" style="112" customWidth="1"/>
    <col min="4361" max="4361" width="14.85546875" style="112" customWidth="1"/>
    <col min="4362" max="4362" width="8.7109375" style="112" customWidth="1"/>
    <col min="4363" max="4364" width="11.42578125" style="112"/>
    <col min="4365" max="4365" width="12.28515625" style="112" bestFit="1" customWidth="1"/>
    <col min="4366" max="4608" width="11.42578125" style="112"/>
    <col min="4609" max="4609" width="21.7109375" style="112" customWidth="1"/>
    <col min="4610" max="4611" width="9.140625" style="112" customWidth="1"/>
    <col min="4612" max="4612" width="10.5703125" style="112" customWidth="1"/>
    <col min="4613" max="4615" width="16.42578125" style="112" customWidth="1"/>
    <col min="4616" max="4616" width="15.28515625" style="112" customWidth="1"/>
    <col min="4617" max="4617" width="14.85546875" style="112" customWidth="1"/>
    <col min="4618" max="4618" width="8.7109375" style="112" customWidth="1"/>
    <col min="4619" max="4620" width="11.42578125" style="112"/>
    <col min="4621" max="4621" width="12.28515625" style="112" bestFit="1" customWidth="1"/>
    <col min="4622" max="4864" width="11.42578125" style="112"/>
    <col min="4865" max="4865" width="21.7109375" style="112" customWidth="1"/>
    <col min="4866" max="4867" width="9.140625" style="112" customWidth="1"/>
    <col min="4868" max="4868" width="10.5703125" style="112" customWidth="1"/>
    <col min="4869" max="4871" width="16.42578125" style="112" customWidth="1"/>
    <col min="4872" max="4872" width="15.28515625" style="112" customWidth="1"/>
    <col min="4873" max="4873" width="14.85546875" style="112" customWidth="1"/>
    <col min="4874" max="4874" width="8.7109375" style="112" customWidth="1"/>
    <col min="4875" max="4876" width="11.42578125" style="112"/>
    <col min="4877" max="4877" width="12.28515625" style="112" bestFit="1" customWidth="1"/>
    <col min="4878" max="5120" width="11.42578125" style="112"/>
    <col min="5121" max="5121" width="21.7109375" style="112" customWidth="1"/>
    <col min="5122" max="5123" width="9.140625" style="112" customWidth="1"/>
    <col min="5124" max="5124" width="10.5703125" style="112" customWidth="1"/>
    <col min="5125" max="5127" width="16.42578125" style="112" customWidth="1"/>
    <col min="5128" max="5128" width="15.28515625" style="112" customWidth="1"/>
    <col min="5129" max="5129" width="14.85546875" style="112" customWidth="1"/>
    <col min="5130" max="5130" width="8.7109375" style="112" customWidth="1"/>
    <col min="5131" max="5132" width="11.42578125" style="112"/>
    <col min="5133" max="5133" width="12.28515625" style="112" bestFit="1" customWidth="1"/>
    <col min="5134" max="5376" width="11.42578125" style="112"/>
    <col min="5377" max="5377" width="21.7109375" style="112" customWidth="1"/>
    <col min="5378" max="5379" width="9.140625" style="112" customWidth="1"/>
    <col min="5380" max="5380" width="10.5703125" style="112" customWidth="1"/>
    <col min="5381" max="5383" width="16.42578125" style="112" customWidth="1"/>
    <col min="5384" max="5384" width="15.28515625" style="112" customWidth="1"/>
    <col min="5385" max="5385" width="14.85546875" style="112" customWidth="1"/>
    <col min="5386" max="5386" width="8.7109375" style="112" customWidth="1"/>
    <col min="5387" max="5388" width="11.42578125" style="112"/>
    <col min="5389" max="5389" width="12.28515625" style="112" bestFit="1" customWidth="1"/>
    <col min="5390" max="5632" width="11.42578125" style="112"/>
    <col min="5633" max="5633" width="21.7109375" style="112" customWidth="1"/>
    <col min="5634" max="5635" width="9.140625" style="112" customWidth="1"/>
    <col min="5636" max="5636" width="10.5703125" style="112" customWidth="1"/>
    <col min="5637" max="5639" width="16.42578125" style="112" customWidth="1"/>
    <col min="5640" max="5640" width="15.28515625" style="112" customWidth="1"/>
    <col min="5641" max="5641" width="14.85546875" style="112" customWidth="1"/>
    <col min="5642" max="5642" width="8.7109375" style="112" customWidth="1"/>
    <col min="5643" max="5644" width="11.42578125" style="112"/>
    <col min="5645" max="5645" width="12.28515625" style="112" bestFit="1" customWidth="1"/>
    <col min="5646" max="5888" width="11.42578125" style="112"/>
    <col min="5889" max="5889" width="21.7109375" style="112" customWidth="1"/>
    <col min="5890" max="5891" width="9.140625" style="112" customWidth="1"/>
    <col min="5892" max="5892" width="10.5703125" style="112" customWidth="1"/>
    <col min="5893" max="5895" width="16.42578125" style="112" customWidth="1"/>
    <col min="5896" max="5896" width="15.28515625" style="112" customWidth="1"/>
    <col min="5897" max="5897" width="14.85546875" style="112" customWidth="1"/>
    <col min="5898" max="5898" width="8.7109375" style="112" customWidth="1"/>
    <col min="5899" max="5900" width="11.42578125" style="112"/>
    <col min="5901" max="5901" width="12.28515625" style="112" bestFit="1" customWidth="1"/>
    <col min="5902" max="6144" width="11.42578125" style="112"/>
    <col min="6145" max="6145" width="21.7109375" style="112" customWidth="1"/>
    <col min="6146" max="6147" width="9.140625" style="112" customWidth="1"/>
    <col min="6148" max="6148" width="10.5703125" style="112" customWidth="1"/>
    <col min="6149" max="6151" width="16.42578125" style="112" customWidth="1"/>
    <col min="6152" max="6152" width="15.28515625" style="112" customWidth="1"/>
    <col min="6153" max="6153" width="14.85546875" style="112" customWidth="1"/>
    <col min="6154" max="6154" width="8.7109375" style="112" customWidth="1"/>
    <col min="6155" max="6156" width="11.42578125" style="112"/>
    <col min="6157" max="6157" width="12.28515625" style="112" bestFit="1" customWidth="1"/>
    <col min="6158" max="6400" width="11.42578125" style="112"/>
    <col min="6401" max="6401" width="21.7109375" style="112" customWidth="1"/>
    <col min="6402" max="6403" width="9.140625" style="112" customWidth="1"/>
    <col min="6404" max="6404" width="10.5703125" style="112" customWidth="1"/>
    <col min="6405" max="6407" width="16.42578125" style="112" customWidth="1"/>
    <col min="6408" max="6408" width="15.28515625" style="112" customWidth="1"/>
    <col min="6409" max="6409" width="14.85546875" style="112" customWidth="1"/>
    <col min="6410" max="6410" width="8.7109375" style="112" customWidth="1"/>
    <col min="6411" max="6412" width="11.42578125" style="112"/>
    <col min="6413" max="6413" width="12.28515625" style="112" bestFit="1" customWidth="1"/>
    <col min="6414" max="6656" width="11.42578125" style="112"/>
    <col min="6657" max="6657" width="21.7109375" style="112" customWidth="1"/>
    <col min="6658" max="6659" width="9.140625" style="112" customWidth="1"/>
    <col min="6660" max="6660" width="10.5703125" style="112" customWidth="1"/>
    <col min="6661" max="6663" width="16.42578125" style="112" customWidth="1"/>
    <col min="6664" max="6664" width="15.28515625" style="112" customWidth="1"/>
    <col min="6665" max="6665" width="14.85546875" style="112" customWidth="1"/>
    <col min="6666" max="6666" width="8.7109375" style="112" customWidth="1"/>
    <col min="6667" max="6668" width="11.42578125" style="112"/>
    <col min="6669" max="6669" width="12.28515625" style="112" bestFit="1" customWidth="1"/>
    <col min="6670" max="6912" width="11.42578125" style="112"/>
    <col min="6913" max="6913" width="21.7109375" style="112" customWidth="1"/>
    <col min="6914" max="6915" width="9.140625" style="112" customWidth="1"/>
    <col min="6916" max="6916" width="10.5703125" style="112" customWidth="1"/>
    <col min="6917" max="6919" width="16.42578125" style="112" customWidth="1"/>
    <col min="6920" max="6920" width="15.28515625" style="112" customWidth="1"/>
    <col min="6921" max="6921" width="14.85546875" style="112" customWidth="1"/>
    <col min="6922" max="6922" width="8.7109375" style="112" customWidth="1"/>
    <col min="6923" max="6924" width="11.42578125" style="112"/>
    <col min="6925" max="6925" width="12.28515625" style="112" bestFit="1" customWidth="1"/>
    <col min="6926" max="7168" width="11.42578125" style="112"/>
    <col min="7169" max="7169" width="21.7109375" style="112" customWidth="1"/>
    <col min="7170" max="7171" width="9.140625" style="112" customWidth="1"/>
    <col min="7172" max="7172" width="10.5703125" style="112" customWidth="1"/>
    <col min="7173" max="7175" width="16.42578125" style="112" customWidth="1"/>
    <col min="7176" max="7176" width="15.28515625" style="112" customWidth="1"/>
    <col min="7177" max="7177" width="14.85546875" style="112" customWidth="1"/>
    <col min="7178" max="7178" width="8.7109375" style="112" customWidth="1"/>
    <col min="7179" max="7180" width="11.42578125" style="112"/>
    <col min="7181" max="7181" width="12.28515625" style="112" bestFit="1" customWidth="1"/>
    <col min="7182" max="7424" width="11.42578125" style="112"/>
    <col min="7425" max="7425" width="21.7109375" style="112" customWidth="1"/>
    <col min="7426" max="7427" width="9.140625" style="112" customWidth="1"/>
    <col min="7428" max="7428" width="10.5703125" style="112" customWidth="1"/>
    <col min="7429" max="7431" width="16.42578125" style="112" customWidth="1"/>
    <col min="7432" max="7432" width="15.28515625" style="112" customWidth="1"/>
    <col min="7433" max="7433" width="14.85546875" style="112" customWidth="1"/>
    <col min="7434" max="7434" width="8.7109375" style="112" customWidth="1"/>
    <col min="7435" max="7436" width="11.42578125" style="112"/>
    <col min="7437" max="7437" width="12.28515625" style="112" bestFit="1" customWidth="1"/>
    <col min="7438" max="7680" width="11.42578125" style="112"/>
    <col min="7681" max="7681" width="21.7109375" style="112" customWidth="1"/>
    <col min="7682" max="7683" width="9.140625" style="112" customWidth="1"/>
    <col min="7684" max="7684" width="10.5703125" style="112" customWidth="1"/>
    <col min="7685" max="7687" width="16.42578125" style="112" customWidth="1"/>
    <col min="7688" max="7688" width="15.28515625" style="112" customWidth="1"/>
    <col min="7689" max="7689" width="14.85546875" style="112" customWidth="1"/>
    <col min="7690" max="7690" width="8.7109375" style="112" customWidth="1"/>
    <col min="7691" max="7692" width="11.42578125" style="112"/>
    <col min="7693" max="7693" width="12.28515625" style="112" bestFit="1" customWidth="1"/>
    <col min="7694" max="7936" width="11.42578125" style="112"/>
    <col min="7937" max="7937" width="21.7109375" style="112" customWidth="1"/>
    <col min="7938" max="7939" width="9.140625" style="112" customWidth="1"/>
    <col min="7940" max="7940" width="10.5703125" style="112" customWidth="1"/>
    <col min="7941" max="7943" width="16.42578125" style="112" customWidth="1"/>
    <col min="7944" max="7944" width="15.28515625" style="112" customWidth="1"/>
    <col min="7945" max="7945" width="14.85546875" style="112" customWidth="1"/>
    <col min="7946" max="7946" width="8.7109375" style="112" customWidth="1"/>
    <col min="7947" max="7948" width="11.42578125" style="112"/>
    <col min="7949" max="7949" width="12.28515625" style="112" bestFit="1" customWidth="1"/>
    <col min="7950" max="8192" width="11.42578125" style="112"/>
    <col min="8193" max="8193" width="21.7109375" style="112" customWidth="1"/>
    <col min="8194" max="8195" width="9.140625" style="112" customWidth="1"/>
    <col min="8196" max="8196" width="10.5703125" style="112" customWidth="1"/>
    <col min="8197" max="8199" width="16.42578125" style="112" customWidth="1"/>
    <col min="8200" max="8200" width="15.28515625" style="112" customWidth="1"/>
    <col min="8201" max="8201" width="14.85546875" style="112" customWidth="1"/>
    <col min="8202" max="8202" width="8.7109375" style="112" customWidth="1"/>
    <col min="8203" max="8204" width="11.42578125" style="112"/>
    <col min="8205" max="8205" width="12.28515625" style="112" bestFit="1" customWidth="1"/>
    <col min="8206" max="8448" width="11.42578125" style="112"/>
    <col min="8449" max="8449" width="21.7109375" style="112" customWidth="1"/>
    <col min="8450" max="8451" width="9.140625" style="112" customWidth="1"/>
    <col min="8452" max="8452" width="10.5703125" style="112" customWidth="1"/>
    <col min="8453" max="8455" width="16.42578125" style="112" customWidth="1"/>
    <col min="8456" max="8456" width="15.28515625" style="112" customWidth="1"/>
    <col min="8457" max="8457" width="14.85546875" style="112" customWidth="1"/>
    <col min="8458" max="8458" width="8.7109375" style="112" customWidth="1"/>
    <col min="8459" max="8460" width="11.42578125" style="112"/>
    <col min="8461" max="8461" width="12.28515625" style="112" bestFit="1" customWidth="1"/>
    <col min="8462" max="8704" width="11.42578125" style="112"/>
    <col min="8705" max="8705" width="21.7109375" style="112" customWidth="1"/>
    <col min="8706" max="8707" width="9.140625" style="112" customWidth="1"/>
    <col min="8708" max="8708" width="10.5703125" style="112" customWidth="1"/>
    <col min="8709" max="8711" width="16.42578125" style="112" customWidth="1"/>
    <col min="8712" max="8712" width="15.28515625" style="112" customWidth="1"/>
    <col min="8713" max="8713" width="14.85546875" style="112" customWidth="1"/>
    <col min="8714" max="8714" width="8.7109375" style="112" customWidth="1"/>
    <col min="8715" max="8716" width="11.42578125" style="112"/>
    <col min="8717" max="8717" width="12.28515625" style="112" bestFit="1" customWidth="1"/>
    <col min="8718" max="8960" width="11.42578125" style="112"/>
    <col min="8961" max="8961" width="21.7109375" style="112" customWidth="1"/>
    <col min="8962" max="8963" width="9.140625" style="112" customWidth="1"/>
    <col min="8964" max="8964" width="10.5703125" style="112" customWidth="1"/>
    <col min="8965" max="8967" width="16.42578125" style="112" customWidth="1"/>
    <col min="8968" max="8968" width="15.28515625" style="112" customWidth="1"/>
    <col min="8969" max="8969" width="14.85546875" style="112" customWidth="1"/>
    <col min="8970" max="8970" width="8.7109375" style="112" customWidth="1"/>
    <col min="8971" max="8972" width="11.42578125" style="112"/>
    <col min="8973" max="8973" width="12.28515625" style="112" bestFit="1" customWidth="1"/>
    <col min="8974" max="9216" width="11.42578125" style="112"/>
    <col min="9217" max="9217" width="21.7109375" style="112" customWidth="1"/>
    <col min="9218" max="9219" width="9.140625" style="112" customWidth="1"/>
    <col min="9220" max="9220" width="10.5703125" style="112" customWidth="1"/>
    <col min="9221" max="9223" width="16.42578125" style="112" customWidth="1"/>
    <col min="9224" max="9224" width="15.28515625" style="112" customWidth="1"/>
    <col min="9225" max="9225" width="14.85546875" style="112" customWidth="1"/>
    <col min="9226" max="9226" width="8.7109375" style="112" customWidth="1"/>
    <col min="9227" max="9228" width="11.42578125" style="112"/>
    <col min="9229" max="9229" width="12.28515625" style="112" bestFit="1" customWidth="1"/>
    <col min="9230" max="9472" width="11.42578125" style="112"/>
    <col min="9473" max="9473" width="21.7109375" style="112" customWidth="1"/>
    <col min="9474" max="9475" width="9.140625" style="112" customWidth="1"/>
    <col min="9476" max="9476" width="10.5703125" style="112" customWidth="1"/>
    <col min="9477" max="9479" width="16.42578125" style="112" customWidth="1"/>
    <col min="9480" max="9480" width="15.28515625" style="112" customWidth="1"/>
    <col min="9481" max="9481" width="14.85546875" style="112" customWidth="1"/>
    <col min="9482" max="9482" width="8.7109375" style="112" customWidth="1"/>
    <col min="9483" max="9484" width="11.42578125" style="112"/>
    <col min="9485" max="9485" width="12.28515625" style="112" bestFit="1" customWidth="1"/>
    <col min="9486" max="9728" width="11.42578125" style="112"/>
    <col min="9729" max="9729" width="21.7109375" style="112" customWidth="1"/>
    <col min="9730" max="9731" width="9.140625" style="112" customWidth="1"/>
    <col min="9732" max="9732" width="10.5703125" style="112" customWidth="1"/>
    <col min="9733" max="9735" width="16.42578125" style="112" customWidth="1"/>
    <col min="9736" max="9736" width="15.28515625" style="112" customWidth="1"/>
    <col min="9737" max="9737" width="14.85546875" style="112" customWidth="1"/>
    <col min="9738" max="9738" width="8.7109375" style="112" customWidth="1"/>
    <col min="9739" max="9740" width="11.42578125" style="112"/>
    <col min="9741" max="9741" width="12.28515625" style="112" bestFit="1" customWidth="1"/>
    <col min="9742" max="9984" width="11.42578125" style="112"/>
    <col min="9985" max="9985" width="21.7109375" style="112" customWidth="1"/>
    <col min="9986" max="9987" width="9.140625" style="112" customWidth="1"/>
    <col min="9988" max="9988" width="10.5703125" style="112" customWidth="1"/>
    <col min="9989" max="9991" width="16.42578125" style="112" customWidth="1"/>
    <col min="9992" max="9992" width="15.28515625" style="112" customWidth="1"/>
    <col min="9993" max="9993" width="14.85546875" style="112" customWidth="1"/>
    <col min="9994" max="9994" width="8.7109375" style="112" customWidth="1"/>
    <col min="9995" max="9996" width="11.42578125" style="112"/>
    <col min="9997" max="9997" width="12.28515625" style="112" bestFit="1" customWidth="1"/>
    <col min="9998" max="10240" width="11.42578125" style="112"/>
    <col min="10241" max="10241" width="21.7109375" style="112" customWidth="1"/>
    <col min="10242" max="10243" width="9.140625" style="112" customWidth="1"/>
    <col min="10244" max="10244" width="10.5703125" style="112" customWidth="1"/>
    <col min="10245" max="10247" width="16.42578125" style="112" customWidth="1"/>
    <col min="10248" max="10248" width="15.28515625" style="112" customWidth="1"/>
    <col min="10249" max="10249" width="14.85546875" style="112" customWidth="1"/>
    <col min="10250" max="10250" width="8.7109375" style="112" customWidth="1"/>
    <col min="10251" max="10252" width="11.42578125" style="112"/>
    <col min="10253" max="10253" width="12.28515625" style="112" bestFit="1" customWidth="1"/>
    <col min="10254" max="10496" width="11.42578125" style="112"/>
    <col min="10497" max="10497" width="21.7109375" style="112" customWidth="1"/>
    <col min="10498" max="10499" width="9.140625" style="112" customWidth="1"/>
    <col min="10500" max="10500" width="10.5703125" style="112" customWidth="1"/>
    <col min="10501" max="10503" width="16.42578125" style="112" customWidth="1"/>
    <col min="10504" max="10504" width="15.28515625" style="112" customWidth="1"/>
    <col min="10505" max="10505" width="14.85546875" style="112" customWidth="1"/>
    <col min="10506" max="10506" width="8.7109375" style="112" customWidth="1"/>
    <col min="10507" max="10508" width="11.42578125" style="112"/>
    <col min="10509" max="10509" width="12.28515625" style="112" bestFit="1" customWidth="1"/>
    <col min="10510" max="10752" width="11.42578125" style="112"/>
    <col min="10753" max="10753" width="21.7109375" style="112" customWidth="1"/>
    <col min="10754" max="10755" width="9.140625" style="112" customWidth="1"/>
    <col min="10756" max="10756" width="10.5703125" style="112" customWidth="1"/>
    <col min="10757" max="10759" width="16.42578125" style="112" customWidth="1"/>
    <col min="10760" max="10760" width="15.28515625" style="112" customWidth="1"/>
    <col min="10761" max="10761" width="14.85546875" style="112" customWidth="1"/>
    <col min="10762" max="10762" width="8.7109375" style="112" customWidth="1"/>
    <col min="10763" max="10764" width="11.42578125" style="112"/>
    <col min="10765" max="10765" width="12.28515625" style="112" bestFit="1" customWidth="1"/>
    <col min="10766" max="11008" width="11.42578125" style="112"/>
    <col min="11009" max="11009" width="21.7109375" style="112" customWidth="1"/>
    <col min="11010" max="11011" width="9.140625" style="112" customWidth="1"/>
    <col min="11012" max="11012" width="10.5703125" style="112" customWidth="1"/>
    <col min="11013" max="11015" width="16.42578125" style="112" customWidth="1"/>
    <col min="11016" max="11016" width="15.28515625" style="112" customWidth="1"/>
    <col min="11017" max="11017" width="14.85546875" style="112" customWidth="1"/>
    <col min="11018" max="11018" width="8.7109375" style="112" customWidth="1"/>
    <col min="11019" max="11020" width="11.42578125" style="112"/>
    <col min="11021" max="11021" width="12.28515625" style="112" bestFit="1" customWidth="1"/>
    <col min="11022" max="11264" width="11.42578125" style="112"/>
    <col min="11265" max="11265" width="21.7109375" style="112" customWidth="1"/>
    <col min="11266" max="11267" width="9.140625" style="112" customWidth="1"/>
    <col min="11268" max="11268" width="10.5703125" style="112" customWidth="1"/>
    <col min="11269" max="11271" width="16.42578125" style="112" customWidth="1"/>
    <col min="11272" max="11272" width="15.28515625" style="112" customWidth="1"/>
    <col min="11273" max="11273" width="14.85546875" style="112" customWidth="1"/>
    <col min="11274" max="11274" width="8.7109375" style="112" customWidth="1"/>
    <col min="11275" max="11276" width="11.42578125" style="112"/>
    <col min="11277" max="11277" width="12.28515625" style="112" bestFit="1" customWidth="1"/>
    <col min="11278" max="11520" width="11.42578125" style="112"/>
    <col min="11521" max="11521" width="21.7109375" style="112" customWidth="1"/>
    <col min="11522" max="11523" width="9.140625" style="112" customWidth="1"/>
    <col min="11524" max="11524" width="10.5703125" style="112" customWidth="1"/>
    <col min="11525" max="11527" width="16.42578125" style="112" customWidth="1"/>
    <col min="11528" max="11528" width="15.28515625" style="112" customWidth="1"/>
    <col min="11529" max="11529" width="14.85546875" style="112" customWidth="1"/>
    <col min="11530" max="11530" width="8.7109375" style="112" customWidth="1"/>
    <col min="11531" max="11532" width="11.42578125" style="112"/>
    <col min="11533" max="11533" width="12.28515625" style="112" bestFit="1" customWidth="1"/>
    <col min="11534" max="11776" width="11.42578125" style="112"/>
    <col min="11777" max="11777" width="21.7109375" style="112" customWidth="1"/>
    <col min="11778" max="11779" width="9.140625" style="112" customWidth="1"/>
    <col min="11780" max="11780" width="10.5703125" style="112" customWidth="1"/>
    <col min="11781" max="11783" width="16.42578125" style="112" customWidth="1"/>
    <col min="11784" max="11784" width="15.28515625" style="112" customWidth="1"/>
    <col min="11785" max="11785" width="14.85546875" style="112" customWidth="1"/>
    <col min="11786" max="11786" width="8.7109375" style="112" customWidth="1"/>
    <col min="11787" max="11788" width="11.42578125" style="112"/>
    <col min="11789" max="11789" width="12.28515625" style="112" bestFit="1" customWidth="1"/>
    <col min="11790" max="12032" width="11.42578125" style="112"/>
    <col min="12033" max="12033" width="21.7109375" style="112" customWidth="1"/>
    <col min="12034" max="12035" width="9.140625" style="112" customWidth="1"/>
    <col min="12036" max="12036" width="10.5703125" style="112" customWidth="1"/>
    <col min="12037" max="12039" width="16.42578125" style="112" customWidth="1"/>
    <col min="12040" max="12040" width="15.28515625" style="112" customWidth="1"/>
    <col min="12041" max="12041" width="14.85546875" style="112" customWidth="1"/>
    <col min="12042" max="12042" width="8.7109375" style="112" customWidth="1"/>
    <col min="12043" max="12044" width="11.42578125" style="112"/>
    <col min="12045" max="12045" width="12.28515625" style="112" bestFit="1" customWidth="1"/>
    <col min="12046" max="12288" width="11.42578125" style="112"/>
    <col min="12289" max="12289" width="21.7109375" style="112" customWidth="1"/>
    <col min="12290" max="12291" width="9.140625" style="112" customWidth="1"/>
    <col min="12292" max="12292" width="10.5703125" style="112" customWidth="1"/>
    <col min="12293" max="12295" width="16.42578125" style="112" customWidth="1"/>
    <col min="12296" max="12296" width="15.28515625" style="112" customWidth="1"/>
    <col min="12297" max="12297" width="14.85546875" style="112" customWidth="1"/>
    <col min="12298" max="12298" width="8.7109375" style="112" customWidth="1"/>
    <col min="12299" max="12300" width="11.42578125" style="112"/>
    <col min="12301" max="12301" width="12.28515625" style="112" bestFit="1" customWidth="1"/>
    <col min="12302" max="12544" width="11.42578125" style="112"/>
    <col min="12545" max="12545" width="21.7109375" style="112" customWidth="1"/>
    <col min="12546" max="12547" width="9.140625" style="112" customWidth="1"/>
    <col min="12548" max="12548" width="10.5703125" style="112" customWidth="1"/>
    <col min="12549" max="12551" width="16.42578125" style="112" customWidth="1"/>
    <col min="12552" max="12552" width="15.28515625" style="112" customWidth="1"/>
    <col min="12553" max="12553" width="14.85546875" style="112" customWidth="1"/>
    <col min="12554" max="12554" width="8.7109375" style="112" customWidth="1"/>
    <col min="12555" max="12556" width="11.42578125" style="112"/>
    <col min="12557" max="12557" width="12.28515625" style="112" bestFit="1" customWidth="1"/>
    <col min="12558" max="12800" width="11.42578125" style="112"/>
    <col min="12801" max="12801" width="21.7109375" style="112" customWidth="1"/>
    <col min="12802" max="12803" width="9.140625" style="112" customWidth="1"/>
    <col min="12804" max="12804" width="10.5703125" style="112" customWidth="1"/>
    <col min="12805" max="12807" width="16.42578125" style="112" customWidth="1"/>
    <col min="12808" max="12808" width="15.28515625" style="112" customWidth="1"/>
    <col min="12809" max="12809" width="14.85546875" style="112" customWidth="1"/>
    <col min="12810" max="12810" width="8.7109375" style="112" customWidth="1"/>
    <col min="12811" max="12812" width="11.42578125" style="112"/>
    <col min="12813" max="12813" width="12.28515625" style="112" bestFit="1" customWidth="1"/>
    <col min="12814" max="13056" width="11.42578125" style="112"/>
    <col min="13057" max="13057" width="21.7109375" style="112" customWidth="1"/>
    <col min="13058" max="13059" width="9.140625" style="112" customWidth="1"/>
    <col min="13060" max="13060" width="10.5703125" style="112" customWidth="1"/>
    <col min="13061" max="13063" width="16.42578125" style="112" customWidth="1"/>
    <col min="13064" max="13064" width="15.28515625" style="112" customWidth="1"/>
    <col min="13065" max="13065" width="14.85546875" style="112" customWidth="1"/>
    <col min="13066" max="13066" width="8.7109375" style="112" customWidth="1"/>
    <col min="13067" max="13068" width="11.42578125" style="112"/>
    <col min="13069" max="13069" width="12.28515625" style="112" bestFit="1" customWidth="1"/>
    <col min="13070" max="13312" width="11.42578125" style="112"/>
    <col min="13313" max="13313" width="21.7109375" style="112" customWidth="1"/>
    <col min="13314" max="13315" width="9.140625" style="112" customWidth="1"/>
    <col min="13316" max="13316" width="10.5703125" style="112" customWidth="1"/>
    <col min="13317" max="13319" width="16.42578125" style="112" customWidth="1"/>
    <col min="13320" max="13320" width="15.28515625" style="112" customWidth="1"/>
    <col min="13321" max="13321" width="14.85546875" style="112" customWidth="1"/>
    <col min="13322" max="13322" width="8.7109375" style="112" customWidth="1"/>
    <col min="13323" max="13324" width="11.42578125" style="112"/>
    <col min="13325" max="13325" width="12.28515625" style="112" bestFit="1" customWidth="1"/>
    <col min="13326" max="13568" width="11.42578125" style="112"/>
    <col min="13569" max="13569" width="21.7109375" style="112" customWidth="1"/>
    <col min="13570" max="13571" width="9.140625" style="112" customWidth="1"/>
    <col min="13572" max="13572" width="10.5703125" style="112" customWidth="1"/>
    <col min="13573" max="13575" width="16.42578125" style="112" customWidth="1"/>
    <col min="13576" max="13576" width="15.28515625" style="112" customWidth="1"/>
    <col min="13577" max="13577" width="14.85546875" style="112" customWidth="1"/>
    <col min="13578" max="13578" width="8.7109375" style="112" customWidth="1"/>
    <col min="13579" max="13580" width="11.42578125" style="112"/>
    <col min="13581" max="13581" width="12.28515625" style="112" bestFit="1" customWidth="1"/>
    <col min="13582" max="13824" width="11.42578125" style="112"/>
    <col min="13825" max="13825" width="21.7109375" style="112" customWidth="1"/>
    <col min="13826" max="13827" width="9.140625" style="112" customWidth="1"/>
    <col min="13828" max="13828" width="10.5703125" style="112" customWidth="1"/>
    <col min="13829" max="13831" width="16.42578125" style="112" customWidth="1"/>
    <col min="13832" max="13832" width="15.28515625" style="112" customWidth="1"/>
    <col min="13833" max="13833" width="14.85546875" style="112" customWidth="1"/>
    <col min="13834" max="13834" width="8.7109375" style="112" customWidth="1"/>
    <col min="13835" max="13836" width="11.42578125" style="112"/>
    <col min="13837" max="13837" width="12.28515625" style="112" bestFit="1" customWidth="1"/>
    <col min="13838" max="14080" width="11.42578125" style="112"/>
    <col min="14081" max="14081" width="21.7109375" style="112" customWidth="1"/>
    <col min="14082" max="14083" width="9.140625" style="112" customWidth="1"/>
    <col min="14084" max="14084" width="10.5703125" style="112" customWidth="1"/>
    <col min="14085" max="14087" width="16.42578125" style="112" customWidth="1"/>
    <col min="14088" max="14088" width="15.28515625" style="112" customWidth="1"/>
    <col min="14089" max="14089" width="14.85546875" style="112" customWidth="1"/>
    <col min="14090" max="14090" width="8.7109375" style="112" customWidth="1"/>
    <col min="14091" max="14092" width="11.42578125" style="112"/>
    <col min="14093" max="14093" width="12.28515625" style="112" bestFit="1" customWidth="1"/>
    <col min="14094" max="14336" width="11.42578125" style="112"/>
    <col min="14337" max="14337" width="21.7109375" style="112" customWidth="1"/>
    <col min="14338" max="14339" width="9.140625" style="112" customWidth="1"/>
    <col min="14340" max="14340" width="10.5703125" style="112" customWidth="1"/>
    <col min="14341" max="14343" width="16.42578125" style="112" customWidth="1"/>
    <col min="14344" max="14344" width="15.28515625" style="112" customWidth="1"/>
    <col min="14345" max="14345" width="14.85546875" style="112" customWidth="1"/>
    <col min="14346" max="14346" width="8.7109375" style="112" customWidth="1"/>
    <col min="14347" max="14348" width="11.42578125" style="112"/>
    <col min="14349" max="14349" width="12.28515625" style="112" bestFit="1" customWidth="1"/>
    <col min="14350" max="14592" width="11.42578125" style="112"/>
    <col min="14593" max="14593" width="21.7109375" style="112" customWidth="1"/>
    <col min="14594" max="14595" width="9.140625" style="112" customWidth="1"/>
    <col min="14596" max="14596" width="10.5703125" style="112" customWidth="1"/>
    <col min="14597" max="14599" width="16.42578125" style="112" customWidth="1"/>
    <col min="14600" max="14600" width="15.28515625" style="112" customWidth="1"/>
    <col min="14601" max="14601" width="14.85546875" style="112" customWidth="1"/>
    <col min="14602" max="14602" width="8.7109375" style="112" customWidth="1"/>
    <col min="14603" max="14604" width="11.42578125" style="112"/>
    <col min="14605" max="14605" width="12.28515625" style="112" bestFit="1" customWidth="1"/>
    <col min="14606" max="14848" width="11.42578125" style="112"/>
    <col min="14849" max="14849" width="21.7109375" style="112" customWidth="1"/>
    <col min="14850" max="14851" width="9.140625" style="112" customWidth="1"/>
    <col min="14852" max="14852" width="10.5703125" style="112" customWidth="1"/>
    <col min="14853" max="14855" width="16.42578125" style="112" customWidth="1"/>
    <col min="14856" max="14856" width="15.28515625" style="112" customWidth="1"/>
    <col min="14857" max="14857" width="14.85546875" style="112" customWidth="1"/>
    <col min="14858" max="14858" width="8.7109375" style="112" customWidth="1"/>
    <col min="14859" max="14860" width="11.42578125" style="112"/>
    <col min="14861" max="14861" width="12.28515625" style="112" bestFit="1" customWidth="1"/>
    <col min="14862" max="15104" width="11.42578125" style="112"/>
    <col min="15105" max="15105" width="21.7109375" style="112" customWidth="1"/>
    <col min="15106" max="15107" width="9.140625" style="112" customWidth="1"/>
    <col min="15108" max="15108" width="10.5703125" style="112" customWidth="1"/>
    <col min="15109" max="15111" width="16.42578125" style="112" customWidth="1"/>
    <col min="15112" max="15112" width="15.28515625" style="112" customWidth="1"/>
    <col min="15113" max="15113" width="14.85546875" style="112" customWidth="1"/>
    <col min="15114" max="15114" width="8.7109375" style="112" customWidth="1"/>
    <col min="15115" max="15116" width="11.42578125" style="112"/>
    <col min="15117" max="15117" width="12.28515625" style="112" bestFit="1" customWidth="1"/>
    <col min="15118" max="15360" width="11.42578125" style="112"/>
    <col min="15361" max="15361" width="21.7109375" style="112" customWidth="1"/>
    <col min="15362" max="15363" width="9.140625" style="112" customWidth="1"/>
    <col min="15364" max="15364" width="10.5703125" style="112" customWidth="1"/>
    <col min="15365" max="15367" width="16.42578125" style="112" customWidth="1"/>
    <col min="15368" max="15368" width="15.28515625" style="112" customWidth="1"/>
    <col min="15369" max="15369" width="14.85546875" style="112" customWidth="1"/>
    <col min="15370" max="15370" width="8.7109375" style="112" customWidth="1"/>
    <col min="15371" max="15372" width="11.42578125" style="112"/>
    <col min="15373" max="15373" width="12.28515625" style="112" bestFit="1" customWidth="1"/>
    <col min="15374" max="15616" width="11.42578125" style="112"/>
    <col min="15617" max="15617" width="21.7109375" style="112" customWidth="1"/>
    <col min="15618" max="15619" width="9.140625" style="112" customWidth="1"/>
    <col min="15620" max="15620" width="10.5703125" style="112" customWidth="1"/>
    <col min="15621" max="15623" width="16.42578125" style="112" customWidth="1"/>
    <col min="15624" max="15624" width="15.28515625" style="112" customWidth="1"/>
    <col min="15625" max="15625" width="14.85546875" style="112" customWidth="1"/>
    <col min="15626" max="15626" width="8.7109375" style="112" customWidth="1"/>
    <col min="15627" max="15628" width="11.42578125" style="112"/>
    <col min="15629" max="15629" width="12.28515625" style="112" bestFit="1" customWidth="1"/>
    <col min="15630" max="15872" width="11.42578125" style="112"/>
    <col min="15873" max="15873" width="21.7109375" style="112" customWidth="1"/>
    <col min="15874" max="15875" width="9.140625" style="112" customWidth="1"/>
    <col min="15876" max="15876" width="10.5703125" style="112" customWidth="1"/>
    <col min="15877" max="15879" width="16.42578125" style="112" customWidth="1"/>
    <col min="15880" max="15880" width="15.28515625" style="112" customWidth="1"/>
    <col min="15881" max="15881" width="14.85546875" style="112" customWidth="1"/>
    <col min="15882" max="15882" width="8.7109375" style="112" customWidth="1"/>
    <col min="15883" max="15884" width="11.42578125" style="112"/>
    <col min="15885" max="15885" width="12.28515625" style="112" bestFit="1" customWidth="1"/>
    <col min="15886" max="16128" width="11.42578125" style="112"/>
    <col min="16129" max="16129" width="21.7109375" style="112" customWidth="1"/>
    <col min="16130" max="16131" width="9.140625" style="112" customWidth="1"/>
    <col min="16132" max="16132" width="10.5703125" style="112" customWidth="1"/>
    <col min="16133" max="16135" width="16.42578125" style="112" customWidth="1"/>
    <col min="16136" max="16136" width="15.28515625" style="112" customWidth="1"/>
    <col min="16137" max="16137" width="14.85546875" style="112" customWidth="1"/>
    <col min="16138" max="16138" width="8.7109375" style="112" customWidth="1"/>
    <col min="16139" max="16140" width="11.42578125" style="112"/>
    <col min="16141" max="16141" width="12.28515625" style="112" bestFit="1" customWidth="1"/>
    <col min="16142" max="16384" width="11.42578125" style="112"/>
  </cols>
  <sheetData>
    <row r="1" spans="1:12" ht="15.75">
      <c r="A1" s="433" t="s">
        <v>280</v>
      </c>
      <c r="B1" s="433"/>
      <c r="C1" s="433"/>
      <c r="D1" s="433"/>
      <c r="E1" s="433"/>
      <c r="F1" s="433"/>
      <c r="G1" s="433"/>
      <c r="H1" s="433"/>
      <c r="I1" s="433"/>
      <c r="J1" s="433"/>
    </row>
    <row r="2" spans="1:12" ht="6.75" customHeight="1" thickBot="1"/>
    <row r="3" spans="1:12" ht="13.5" thickBot="1">
      <c r="A3" s="402"/>
      <c r="B3" s="434" t="s">
        <v>66</v>
      </c>
      <c r="C3" s="435"/>
      <c r="D3" s="436" t="s">
        <v>51</v>
      </c>
      <c r="E3" s="436"/>
      <c r="F3" s="436"/>
      <c r="G3" s="436"/>
      <c r="H3" s="436"/>
      <c r="I3" s="436"/>
      <c r="J3" s="435"/>
    </row>
    <row r="4" spans="1:12" ht="62.25" customHeight="1" thickBot="1">
      <c r="A4" s="403"/>
      <c r="B4" s="413" t="s">
        <v>52</v>
      </c>
      <c r="C4" s="413" t="s">
        <v>53</v>
      </c>
      <c r="D4" s="139" t="s">
        <v>54</v>
      </c>
      <c r="E4" s="134" t="s">
        <v>197</v>
      </c>
      <c r="F4" s="140" t="s">
        <v>55</v>
      </c>
      <c r="G4" s="141" t="s">
        <v>56</v>
      </c>
      <c r="H4" s="142" t="s">
        <v>232</v>
      </c>
      <c r="I4" s="140" t="s">
        <v>57</v>
      </c>
      <c r="J4" s="352" t="s">
        <v>27</v>
      </c>
    </row>
    <row r="5" spans="1:12" ht="20.25" customHeight="1">
      <c r="A5" s="404" t="s">
        <v>58</v>
      </c>
      <c r="B5" s="437">
        <v>15780</v>
      </c>
      <c r="C5" s="440">
        <v>10229</v>
      </c>
      <c r="D5" s="143">
        <f>D6+D7+D8+D9+D10+D11</f>
        <v>404</v>
      </c>
      <c r="E5" s="144">
        <f>E6+E7+E8+E9+E10+E11</f>
        <v>591</v>
      </c>
      <c r="F5" s="145">
        <f>SUM(D5:E5)</f>
        <v>995</v>
      </c>
      <c r="G5" s="146">
        <f>G6+G7+G8+G9+G10+G11</f>
        <v>292</v>
      </c>
      <c r="H5" s="144">
        <f>H6+H7+H8+H9+H10+H11</f>
        <v>129</v>
      </c>
      <c r="I5" s="144">
        <f>SUM(G5:H5)</f>
        <v>421</v>
      </c>
      <c r="J5" s="353">
        <f>F5+I5</f>
        <v>1416</v>
      </c>
    </row>
    <row r="6" spans="1:12" ht="28.5" customHeight="1">
      <c r="A6" s="405" t="s">
        <v>59</v>
      </c>
      <c r="B6" s="438"/>
      <c r="C6" s="441"/>
      <c r="D6" s="148">
        <f>68+35</f>
        <v>103</v>
      </c>
      <c r="E6" s="149">
        <v>85</v>
      </c>
      <c r="F6" s="150">
        <f t="shared" ref="F6:F11" si="0">SUM(D6:E6)</f>
        <v>188</v>
      </c>
      <c r="G6" s="151">
        <v>230</v>
      </c>
      <c r="H6" s="149">
        <v>8</v>
      </c>
      <c r="I6" s="152">
        <f t="shared" ref="I6:I24" si="1">SUM(G6:H6)</f>
        <v>238</v>
      </c>
      <c r="J6" s="350">
        <f t="shared" ref="J6:J11" si="2">F6+I6</f>
        <v>426</v>
      </c>
    </row>
    <row r="7" spans="1:12" ht="20.25" customHeight="1">
      <c r="A7" s="147" t="s">
        <v>60</v>
      </c>
      <c r="B7" s="438"/>
      <c r="C7" s="441"/>
      <c r="D7" s="148">
        <v>113</v>
      </c>
      <c r="E7" s="149">
        <v>185</v>
      </c>
      <c r="F7" s="150">
        <f t="shared" si="0"/>
        <v>298</v>
      </c>
      <c r="G7" s="151">
        <v>0</v>
      </c>
      <c r="H7" s="149">
        <v>0</v>
      </c>
      <c r="I7" s="152">
        <f t="shared" si="1"/>
        <v>0</v>
      </c>
      <c r="J7" s="350">
        <f t="shared" si="2"/>
        <v>298</v>
      </c>
    </row>
    <row r="8" spans="1:12" ht="20.25" customHeight="1">
      <c r="A8" s="147" t="s">
        <v>61</v>
      </c>
      <c r="B8" s="438"/>
      <c r="C8" s="441"/>
      <c r="D8" s="148">
        <v>128</v>
      </c>
      <c r="E8" s="149">
        <v>80</v>
      </c>
      <c r="F8" s="150">
        <f t="shared" si="0"/>
        <v>208</v>
      </c>
      <c r="G8" s="151">
        <v>0</v>
      </c>
      <c r="H8" s="149">
        <v>94</v>
      </c>
      <c r="I8" s="152">
        <f t="shared" si="1"/>
        <v>94</v>
      </c>
      <c r="J8" s="350">
        <f t="shared" si="2"/>
        <v>302</v>
      </c>
    </row>
    <row r="9" spans="1:12" ht="20.25" customHeight="1">
      <c r="A9" s="405" t="s">
        <v>62</v>
      </c>
      <c r="B9" s="438"/>
      <c r="C9" s="441"/>
      <c r="D9" s="148">
        <v>36</v>
      </c>
      <c r="E9" s="149">
        <v>50</v>
      </c>
      <c r="F9" s="150">
        <f t="shared" si="0"/>
        <v>86</v>
      </c>
      <c r="G9" s="151">
        <v>62</v>
      </c>
      <c r="H9" s="149">
        <v>17</v>
      </c>
      <c r="I9" s="152">
        <f t="shared" si="1"/>
        <v>79</v>
      </c>
      <c r="J9" s="350">
        <f t="shared" si="2"/>
        <v>165</v>
      </c>
    </row>
    <row r="10" spans="1:12" ht="20.25" customHeight="1">
      <c r="A10" s="406" t="s">
        <v>63</v>
      </c>
      <c r="B10" s="438"/>
      <c r="C10" s="441"/>
      <c r="D10" s="148">
        <v>4</v>
      </c>
      <c r="E10" s="149">
        <v>174</v>
      </c>
      <c r="F10" s="150">
        <f t="shared" si="0"/>
        <v>178</v>
      </c>
      <c r="G10" s="151">
        <v>0</v>
      </c>
      <c r="H10" s="149">
        <v>0</v>
      </c>
      <c r="I10" s="152">
        <f t="shared" si="1"/>
        <v>0</v>
      </c>
      <c r="J10" s="350">
        <f t="shared" si="2"/>
        <v>178</v>
      </c>
    </row>
    <row r="11" spans="1:12" ht="20.25" customHeight="1" thickBot="1">
      <c r="A11" s="153" t="s">
        <v>64</v>
      </c>
      <c r="B11" s="439"/>
      <c r="C11" s="442"/>
      <c r="D11" s="154">
        <v>20</v>
      </c>
      <c r="E11" s="155">
        <v>17</v>
      </c>
      <c r="F11" s="156">
        <f t="shared" si="0"/>
        <v>37</v>
      </c>
      <c r="G11" s="157">
        <v>0</v>
      </c>
      <c r="H11" s="155">
        <v>10</v>
      </c>
      <c r="I11" s="158">
        <f t="shared" si="1"/>
        <v>10</v>
      </c>
      <c r="J11" s="351">
        <f t="shared" si="2"/>
        <v>47</v>
      </c>
      <c r="L11" s="407"/>
    </row>
    <row r="12" spans="1:12" ht="20.25" customHeight="1">
      <c r="A12" s="408" t="s">
        <v>41</v>
      </c>
      <c r="B12" s="414">
        <v>1906</v>
      </c>
      <c r="C12" s="415">
        <v>1839</v>
      </c>
      <c r="D12" s="159">
        <v>36</v>
      </c>
      <c r="E12" s="160">
        <v>130</v>
      </c>
      <c r="F12" s="145">
        <f>SUM(D12:E12)</f>
        <v>166</v>
      </c>
      <c r="G12" s="161">
        <v>169</v>
      </c>
      <c r="H12" s="160">
        <v>12</v>
      </c>
      <c r="I12" s="144">
        <f t="shared" si="1"/>
        <v>181</v>
      </c>
      <c r="J12" s="353">
        <f>F12+I12</f>
        <v>347</v>
      </c>
    </row>
    <row r="13" spans="1:12" ht="20.25" customHeight="1">
      <c r="A13" s="409" t="s">
        <v>17</v>
      </c>
      <c r="B13" s="416">
        <v>960</v>
      </c>
      <c r="C13" s="415">
        <v>766</v>
      </c>
      <c r="D13" s="148">
        <v>39</v>
      </c>
      <c r="E13" s="149">
        <v>45</v>
      </c>
      <c r="F13" s="150">
        <f t="shared" ref="F13:F24" si="3">SUM(D13:E13)</f>
        <v>84</v>
      </c>
      <c r="G13" s="151">
        <v>25</v>
      </c>
      <c r="H13" s="149">
        <v>8</v>
      </c>
      <c r="I13" s="152">
        <v>29</v>
      </c>
      <c r="J13" s="350">
        <f t="shared" ref="J13:J24" si="4">F13+I13</f>
        <v>113</v>
      </c>
    </row>
    <row r="14" spans="1:12" ht="20.25" customHeight="1">
      <c r="A14" s="409" t="s">
        <v>43</v>
      </c>
      <c r="B14" s="416">
        <v>2010</v>
      </c>
      <c r="C14" s="415">
        <v>1836</v>
      </c>
      <c r="D14" s="148">
        <v>63</v>
      </c>
      <c r="E14" s="149">
        <v>140</v>
      </c>
      <c r="F14" s="150">
        <f t="shared" si="3"/>
        <v>203</v>
      </c>
      <c r="G14" s="151">
        <v>130</v>
      </c>
      <c r="H14" s="149">
        <v>25</v>
      </c>
      <c r="I14" s="152">
        <f t="shared" si="1"/>
        <v>155</v>
      </c>
      <c r="J14" s="350">
        <f t="shared" si="4"/>
        <v>358</v>
      </c>
    </row>
    <row r="15" spans="1:12" ht="20.25" customHeight="1">
      <c r="A15" s="409" t="s">
        <v>19</v>
      </c>
      <c r="B15" s="416">
        <v>1247</v>
      </c>
      <c r="C15" s="415">
        <v>1087</v>
      </c>
      <c r="D15" s="148">
        <v>73</v>
      </c>
      <c r="E15" s="149">
        <v>74</v>
      </c>
      <c r="F15" s="150">
        <f t="shared" si="3"/>
        <v>147</v>
      </c>
      <c r="G15" s="151">
        <v>50</v>
      </c>
      <c r="H15" s="149">
        <v>30</v>
      </c>
      <c r="I15" s="152">
        <f t="shared" si="1"/>
        <v>80</v>
      </c>
      <c r="J15" s="350">
        <f t="shared" si="4"/>
        <v>227</v>
      </c>
    </row>
    <row r="16" spans="1:12" ht="20.25" customHeight="1">
      <c r="A16" s="409" t="s">
        <v>44</v>
      </c>
      <c r="B16" s="416">
        <v>1240</v>
      </c>
      <c r="C16" s="415">
        <v>1028</v>
      </c>
      <c r="D16" s="148">
        <v>65</v>
      </c>
      <c r="E16" s="149">
        <v>83</v>
      </c>
      <c r="F16" s="150">
        <f t="shared" si="3"/>
        <v>148</v>
      </c>
      <c r="G16" s="151">
        <v>120</v>
      </c>
      <c r="H16" s="149">
        <v>60</v>
      </c>
      <c r="I16" s="152">
        <f t="shared" si="1"/>
        <v>180</v>
      </c>
      <c r="J16" s="350">
        <f t="shared" si="4"/>
        <v>328</v>
      </c>
    </row>
    <row r="17" spans="1:11" ht="20.25" customHeight="1">
      <c r="A17" s="409" t="s">
        <v>20</v>
      </c>
      <c r="B17" s="416">
        <v>980</v>
      </c>
      <c r="C17" s="415">
        <v>882</v>
      </c>
      <c r="D17" s="148">
        <v>27</v>
      </c>
      <c r="E17" s="149">
        <v>30</v>
      </c>
      <c r="F17" s="150">
        <f t="shared" si="3"/>
        <v>57</v>
      </c>
      <c r="G17" s="151">
        <v>120</v>
      </c>
      <c r="H17" s="149">
        <v>20</v>
      </c>
      <c r="I17" s="152">
        <f t="shared" si="1"/>
        <v>140</v>
      </c>
      <c r="J17" s="350">
        <f t="shared" si="4"/>
        <v>197</v>
      </c>
    </row>
    <row r="18" spans="1:11" ht="20.25" customHeight="1">
      <c r="A18" s="409" t="s">
        <v>22</v>
      </c>
      <c r="B18" s="416">
        <v>1916</v>
      </c>
      <c r="C18" s="415">
        <v>1247</v>
      </c>
      <c r="D18" s="148">
        <v>48</v>
      </c>
      <c r="E18" s="149">
        <v>57</v>
      </c>
      <c r="F18" s="150">
        <f t="shared" si="3"/>
        <v>105</v>
      </c>
      <c r="G18" s="151">
        <v>136</v>
      </c>
      <c r="H18" s="149">
        <v>44</v>
      </c>
      <c r="I18" s="152">
        <f t="shared" si="1"/>
        <v>180</v>
      </c>
      <c r="J18" s="350">
        <f t="shared" si="4"/>
        <v>285</v>
      </c>
    </row>
    <row r="19" spans="1:11" ht="20.25" customHeight="1">
      <c r="A19" s="262" t="s">
        <v>23</v>
      </c>
      <c r="B19" s="291"/>
      <c r="C19" s="430" t="s">
        <v>281</v>
      </c>
      <c r="D19" s="431"/>
      <c r="E19" s="431"/>
      <c r="F19" s="431"/>
      <c r="G19" s="431"/>
      <c r="H19" s="431"/>
      <c r="I19" s="431"/>
      <c r="J19" s="432"/>
    </row>
    <row r="20" spans="1:11" ht="20.25" customHeight="1">
      <c r="A20" s="409" t="s">
        <v>24</v>
      </c>
      <c r="B20" s="416">
        <v>1519</v>
      </c>
      <c r="C20" s="415">
        <v>1200</v>
      </c>
      <c r="D20" s="148">
        <v>78</v>
      </c>
      <c r="E20" s="149">
        <v>70</v>
      </c>
      <c r="F20" s="150">
        <f t="shared" si="3"/>
        <v>148</v>
      </c>
      <c r="G20" s="151">
        <v>95</v>
      </c>
      <c r="H20" s="149">
        <v>28</v>
      </c>
      <c r="I20" s="152">
        <f t="shared" si="1"/>
        <v>123</v>
      </c>
      <c r="J20" s="350">
        <f t="shared" si="4"/>
        <v>271</v>
      </c>
    </row>
    <row r="21" spans="1:11" ht="20.25" customHeight="1">
      <c r="A21" s="409" t="s">
        <v>46</v>
      </c>
      <c r="B21" s="416">
        <v>300</v>
      </c>
      <c r="C21" s="415">
        <v>270</v>
      </c>
      <c r="D21" s="148">
        <v>12</v>
      </c>
      <c r="E21" s="149">
        <v>15</v>
      </c>
      <c r="F21" s="150">
        <f t="shared" si="3"/>
        <v>27</v>
      </c>
      <c r="G21" s="151">
        <v>0</v>
      </c>
      <c r="H21" s="149">
        <v>30</v>
      </c>
      <c r="I21" s="152">
        <f t="shared" si="1"/>
        <v>30</v>
      </c>
      <c r="J21" s="350">
        <f t="shared" si="4"/>
        <v>57</v>
      </c>
    </row>
    <row r="22" spans="1:11" ht="20.25" customHeight="1">
      <c r="A22" s="409" t="s">
        <v>163</v>
      </c>
      <c r="B22" s="416">
        <v>400</v>
      </c>
      <c r="C22" s="415">
        <v>350</v>
      </c>
      <c r="D22" s="148">
        <v>38</v>
      </c>
      <c r="E22" s="149">
        <v>32</v>
      </c>
      <c r="F22" s="150">
        <f t="shared" si="3"/>
        <v>70</v>
      </c>
      <c r="G22" s="151">
        <v>0</v>
      </c>
      <c r="H22" s="149">
        <v>30</v>
      </c>
      <c r="I22" s="152">
        <f t="shared" si="1"/>
        <v>30</v>
      </c>
      <c r="J22" s="350">
        <f t="shared" si="4"/>
        <v>100</v>
      </c>
      <c r="K22" s="162"/>
    </row>
    <row r="23" spans="1:11" ht="20.25" customHeight="1">
      <c r="A23" s="409" t="s">
        <v>129</v>
      </c>
      <c r="B23" s="417">
        <v>1378</v>
      </c>
      <c r="C23" s="418">
        <v>1087</v>
      </c>
      <c r="D23" s="148">
        <v>56</v>
      </c>
      <c r="E23" s="149">
        <v>48</v>
      </c>
      <c r="F23" s="150">
        <f t="shared" si="3"/>
        <v>104</v>
      </c>
      <c r="G23" s="151">
        <v>135</v>
      </c>
      <c r="H23" s="149">
        <v>40</v>
      </c>
      <c r="I23" s="152">
        <f t="shared" si="1"/>
        <v>175</v>
      </c>
      <c r="J23" s="350">
        <f t="shared" si="4"/>
        <v>279</v>
      </c>
    </row>
    <row r="24" spans="1:11" ht="20.25" customHeight="1" thickBot="1">
      <c r="A24" s="410" t="s">
        <v>49</v>
      </c>
      <c r="B24" s="419">
        <v>96</v>
      </c>
      <c r="C24" s="415">
        <v>87</v>
      </c>
      <c r="D24" s="154">
        <v>6</v>
      </c>
      <c r="E24" s="155">
        <v>4</v>
      </c>
      <c r="F24" s="156">
        <f t="shared" si="3"/>
        <v>10</v>
      </c>
      <c r="G24" s="157">
        <v>0</v>
      </c>
      <c r="H24" s="155">
        <v>10</v>
      </c>
      <c r="I24" s="158">
        <f t="shared" si="1"/>
        <v>10</v>
      </c>
      <c r="J24" s="351">
        <f t="shared" si="4"/>
        <v>20</v>
      </c>
    </row>
    <row r="25" spans="1:11" ht="21.75" customHeight="1" thickBot="1">
      <c r="A25" s="411" t="s">
        <v>65</v>
      </c>
      <c r="B25" s="346">
        <f>SUM(B5:B24)</f>
        <v>29732</v>
      </c>
      <c r="C25" s="346">
        <f>SUM(C5:C24)</f>
        <v>21908</v>
      </c>
      <c r="D25" s="347">
        <f>D5+D12+D13+D14+D15+D16+D17+D18+D19+D20+D21+D22+D23+D24</f>
        <v>945</v>
      </c>
      <c r="E25" s="412">
        <f>E5+E12+E13+E14+E15+E16+E17+E18+E19+E20+E21+E22+E23+E24</f>
        <v>1319</v>
      </c>
      <c r="F25" s="348">
        <f>SUM(D25:E25)</f>
        <v>2264</v>
      </c>
      <c r="G25" s="347">
        <f>G5+G12+G13+G14+G15+G16+G17+G18+G19+G20+G21+G22+G23+G24</f>
        <v>1272</v>
      </c>
      <c r="H25" s="412">
        <f>H5+H12+H13+H14+H15+H16+H17+H18+H19+H20+H21+H22+H23+H24</f>
        <v>466</v>
      </c>
      <c r="I25" s="348">
        <f>SUM(G25:H25)</f>
        <v>1738</v>
      </c>
      <c r="J25" s="349">
        <f>J5+J12+J13+J14+J15+J16+J17+J18+J19+J20+J21+J22+J23+J24</f>
        <v>3998</v>
      </c>
    </row>
    <row r="26" spans="1:11">
      <c r="A26" s="163"/>
      <c r="B26" s="164"/>
      <c r="C26" s="164"/>
      <c r="D26" s="165"/>
      <c r="E26" s="165"/>
      <c r="F26" s="166"/>
      <c r="G26" s="165"/>
      <c r="H26" s="165"/>
      <c r="I26" s="166"/>
      <c r="J26" s="167"/>
    </row>
    <row r="27" spans="1:11">
      <c r="A27" s="163"/>
      <c r="B27" s="164"/>
      <c r="C27" s="164"/>
      <c r="D27" s="165"/>
      <c r="E27" s="165"/>
      <c r="F27" s="166"/>
      <c r="G27" s="165"/>
      <c r="H27" s="165"/>
      <c r="I27" s="166"/>
      <c r="J27" s="166"/>
    </row>
    <row r="28" spans="1:11">
      <c r="F28" s="112"/>
      <c r="G28" s="165"/>
      <c r="H28" s="165"/>
      <c r="I28" s="166"/>
      <c r="J28" s="166"/>
    </row>
    <row r="29" spans="1:11">
      <c r="F29" s="112"/>
      <c r="G29" s="165"/>
      <c r="H29" s="165"/>
      <c r="I29" s="166"/>
      <c r="J29" s="166"/>
    </row>
    <row r="30" spans="1:11">
      <c r="F30" s="112"/>
      <c r="G30" s="168"/>
      <c r="H30" s="168"/>
      <c r="I30" s="169"/>
      <c r="J30" s="169"/>
    </row>
    <row r="31" spans="1:11">
      <c r="F31" s="112"/>
      <c r="G31" s="168"/>
      <c r="H31" s="168"/>
      <c r="I31" s="169"/>
    </row>
    <row r="32" spans="1:11">
      <c r="F32" s="112"/>
      <c r="G32" s="168"/>
      <c r="H32" s="168"/>
      <c r="I32" s="169"/>
    </row>
    <row r="33" spans="6:9">
      <c r="F33" s="112"/>
      <c r="G33" s="168"/>
      <c r="H33" s="168"/>
      <c r="I33" s="169"/>
    </row>
    <row r="34" spans="6:9">
      <c r="F34" s="112"/>
      <c r="G34" s="168"/>
      <c r="H34" s="168"/>
      <c r="I34" s="169"/>
    </row>
    <row r="35" spans="6:9">
      <c r="F35" s="112"/>
      <c r="G35" s="168"/>
      <c r="H35" s="168"/>
      <c r="I35" s="169"/>
    </row>
    <row r="36" spans="6:9">
      <c r="F36" s="112"/>
      <c r="G36" s="168"/>
      <c r="H36" s="168"/>
      <c r="I36" s="169"/>
    </row>
    <row r="37" spans="6:9">
      <c r="F37" s="112"/>
      <c r="G37" s="168"/>
      <c r="H37" s="168"/>
      <c r="I37" s="169"/>
    </row>
    <row r="38" spans="6:9">
      <c r="F38" s="112"/>
      <c r="G38" s="168"/>
      <c r="H38" s="168"/>
      <c r="I38" s="169"/>
    </row>
    <row r="39" spans="6:9">
      <c r="F39" s="112"/>
      <c r="G39" s="168"/>
      <c r="H39" s="168"/>
      <c r="I39" s="169"/>
    </row>
  </sheetData>
  <mergeCells count="6">
    <mergeCell ref="C19:J19"/>
    <mergeCell ref="A1:J1"/>
    <mergeCell ref="B3:C3"/>
    <mergeCell ref="D3:J3"/>
    <mergeCell ref="B5:B11"/>
    <mergeCell ref="C5:C11"/>
  </mergeCells>
  <printOptions horizontalCentered="1"/>
  <pageMargins left="0.78740157480314965" right="0.19685039370078741" top="0.59055118110236227" bottom="0.19685039370078741" header="0.27559055118110237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L28"/>
  <sheetViews>
    <sheetView zoomScaleNormal="100" workbookViewId="0">
      <pane xSplit="1" ySplit="3" topLeftCell="B10" activePane="bottomRight" state="frozen"/>
      <selection pane="topRight" activeCell="B1" sqref="B1"/>
      <selection pane="bottomLeft" activeCell="A4" sqref="A4"/>
      <selection pane="bottomRight" activeCell="E20" sqref="E20"/>
    </sheetView>
  </sheetViews>
  <sheetFormatPr baseColWidth="10" defaultRowHeight="12.75"/>
  <cols>
    <col min="1" max="1" width="20.85546875" style="170" customWidth="1"/>
    <col min="2" max="2" width="12.28515625" style="170" customWidth="1"/>
    <col min="3" max="3" width="9" style="170" bestFit="1" customWidth="1"/>
    <col min="4" max="4" width="15" style="170" customWidth="1"/>
    <col min="5" max="5" width="15.140625" style="170" customWidth="1"/>
    <col min="6" max="6" width="9.28515625" style="170" customWidth="1"/>
    <col min="7" max="8" width="7.7109375" style="170" customWidth="1"/>
    <col min="9" max="9" width="10.28515625" style="170" customWidth="1"/>
    <col min="10" max="10" width="6.85546875" style="170" bestFit="1" customWidth="1"/>
    <col min="11" max="11" width="7" style="170" customWidth="1"/>
    <col min="12" max="12" width="25.140625" style="170" customWidth="1"/>
    <col min="13" max="16384" width="11.42578125" style="170"/>
  </cols>
  <sheetData>
    <row r="1" spans="1:12" ht="15.75">
      <c r="A1" s="489" t="s">
        <v>276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</row>
    <row r="2" spans="1:12" ht="13.5" thickBot="1"/>
    <row r="3" spans="1:12" ht="66" customHeight="1" thickBot="1">
      <c r="A3" s="171"/>
      <c r="B3" s="287" t="s">
        <v>30</v>
      </c>
      <c r="C3" s="288" t="s">
        <v>31</v>
      </c>
      <c r="D3" s="172" t="s">
        <v>32</v>
      </c>
      <c r="E3" s="173" t="s">
        <v>153</v>
      </c>
      <c r="F3" s="174" t="s">
        <v>33</v>
      </c>
      <c r="G3" s="174" t="s">
        <v>34</v>
      </c>
      <c r="H3" s="174" t="s">
        <v>35</v>
      </c>
      <c r="I3" s="174" t="s">
        <v>36</v>
      </c>
      <c r="J3" s="174" t="s">
        <v>37</v>
      </c>
      <c r="K3" s="174" t="s">
        <v>38</v>
      </c>
      <c r="L3" s="288" t="s">
        <v>39</v>
      </c>
    </row>
    <row r="4" spans="1:12" ht="25.5" customHeight="1">
      <c r="A4" s="175" t="s">
        <v>58</v>
      </c>
      <c r="B4" s="198">
        <v>269</v>
      </c>
      <c r="C4" s="199">
        <v>2047.5</v>
      </c>
      <c r="D4" s="176" t="s">
        <v>40</v>
      </c>
      <c r="E4" s="376">
        <v>18</v>
      </c>
      <c r="F4" s="181">
        <v>628725</v>
      </c>
      <c r="G4" s="177">
        <f t="shared" ref="G4:G17" si="0">F4/B4</f>
        <v>2337.2676579925651</v>
      </c>
      <c r="H4" s="177">
        <f t="shared" ref="H4:H17" si="1">F4/C4</f>
        <v>307.06959706959708</v>
      </c>
      <c r="I4" s="177">
        <v>697772</v>
      </c>
      <c r="J4" s="177">
        <f t="shared" ref="J4:J17" si="2">I4/B4</f>
        <v>2593.9479553903348</v>
      </c>
      <c r="K4" s="177">
        <f t="shared" ref="K4:K17" si="3">I4/C4</f>
        <v>340.7921855921856</v>
      </c>
      <c r="L4" s="178"/>
    </row>
    <row r="5" spans="1:12" ht="25.5" customHeight="1">
      <c r="A5" s="179" t="s">
        <v>41</v>
      </c>
      <c r="B5" s="200">
        <v>269</v>
      </c>
      <c r="C5" s="201">
        <v>2049.5</v>
      </c>
      <c r="D5" s="180" t="s">
        <v>40</v>
      </c>
      <c r="E5" s="374">
        <v>20</v>
      </c>
      <c r="F5" s="181">
        <v>153850</v>
      </c>
      <c r="G5" s="181">
        <f t="shared" si="0"/>
        <v>571.93308550185873</v>
      </c>
      <c r="H5" s="181">
        <f t="shared" si="1"/>
        <v>75.067089534032689</v>
      </c>
      <c r="I5" s="181">
        <v>139476</v>
      </c>
      <c r="J5" s="181">
        <f t="shared" si="2"/>
        <v>518.49814126394051</v>
      </c>
      <c r="K5" s="181">
        <f t="shared" si="3"/>
        <v>68.053671627226151</v>
      </c>
      <c r="L5" s="182"/>
    </row>
    <row r="6" spans="1:12" ht="25.5" customHeight="1">
      <c r="A6" s="179" t="s">
        <v>17</v>
      </c>
      <c r="B6" s="200">
        <v>237</v>
      </c>
      <c r="C6" s="201">
        <v>1251</v>
      </c>
      <c r="D6" s="180" t="s">
        <v>42</v>
      </c>
      <c r="E6" s="299">
        <v>10</v>
      </c>
      <c r="F6" s="181">
        <v>100833</v>
      </c>
      <c r="G6" s="181">
        <f t="shared" si="0"/>
        <v>425.45569620253167</v>
      </c>
      <c r="H6" s="181">
        <f t="shared" si="1"/>
        <v>80.601918465227811</v>
      </c>
      <c r="I6" s="181">
        <v>236843</v>
      </c>
      <c r="J6" s="181">
        <f t="shared" si="2"/>
        <v>999.33755274261603</v>
      </c>
      <c r="K6" s="181">
        <f t="shared" si="3"/>
        <v>189.32294164668266</v>
      </c>
      <c r="L6" s="182"/>
    </row>
    <row r="7" spans="1:12" ht="25.5" customHeight="1">
      <c r="A7" s="179" t="s">
        <v>43</v>
      </c>
      <c r="B7" s="200">
        <v>237</v>
      </c>
      <c r="C7" s="201">
        <v>1251</v>
      </c>
      <c r="D7" s="180" t="s">
        <v>42</v>
      </c>
      <c r="E7" s="299">
        <v>11</v>
      </c>
      <c r="F7" s="181">
        <v>84775</v>
      </c>
      <c r="G7" s="181">
        <f t="shared" si="0"/>
        <v>357.70042194092827</v>
      </c>
      <c r="H7" s="181">
        <f t="shared" si="1"/>
        <v>67.765787370103922</v>
      </c>
      <c r="I7" s="181">
        <v>160641</v>
      </c>
      <c r="J7" s="181">
        <f t="shared" si="2"/>
        <v>677.81012658227849</v>
      </c>
      <c r="K7" s="181">
        <f t="shared" si="3"/>
        <v>128.41007194244605</v>
      </c>
      <c r="L7" s="182"/>
    </row>
    <row r="8" spans="1:12" ht="22.5" customHeight="1">
      <c r="A8" s="179" t="s">
        <v>128</v>
      </c>
      <c r="B8" s="200">
        <v>235</v>
      </c>
      <c r="C8" s="201">
        <v>1242</v>
      </c>
      <c r="D8" s="180" t="s">
        <v>42</v>
      </c>
      <c r="E8" s="371">
        <v>5</v>
      </c>
      <c r="F8" s="181">
        <v>65089</v>
      </c>
      <c r="G8" s="181">
        <f t="shared" si="0"/>
        <v>276.97446808510637</v>
      </c>
      <c r="H8" s="181">
        <f t="shared" si="1"/>
        <v>52.406602254428343</v>
      </c>
      <c r="I8" s="181">
        <v>118743</v>
      </c>
      <c r="J8" s="181">
        <f t="shared" si="2"/>
        <v>505.28936170212768</v>
      </c>
      <c r="K8" s="181">
        <f t="shared" si="3"/>
        <v>95.606280193236714</v>
      </c>
      <c r="L8" s="182"/>
    </row>
    <row r="9" spans="1:12" ht="33.75">
      <c r="A9" s="179" t="s">
        <v>44</v>
      </c>
      <c r="B9" s="200">
        <v>232</v>
      </c>
      <c r="C9" s="201">
        <v>1224.5</v>
      </c>
      <c r="D9" s="180" t="s">
        <v>42</v>
      </c>
      <c r="E9" s="371">
        <v>9</v>
      </c>
      <c r="F9" s="181">
        <v>83778.002492213709</v>
      </c>
      <c r="G9" s="181">
        <f t="shared" si="0"/>
        <v>361.11207970781771</v>
      </c>
      <c r="H9" s="181">
        <f t="shared" si="1"/>
        <v>68.418131884208833</v>
      </c>
      <c r="I9" s="181">
        <v>132329</v>
      </c>
      <c r="J9" s="181">
        <f t="shared" si="2"/>
        <v>570.38362068965512</v>
      </c>
      <c r="K9" s="181">
        <f t="shared" si="3"/>
        <v>108.06778276847693</v>
      </c>
      <c r="L9" s="183" t="s">
        <v>274</v>
      </c>
    </row>
    <row r="10" spans="1:12" ht="25.5" customHeight="1">
      <c r="A10" s="179" t="s">
        <v>20</v>
      </c>
      <c r="B10" s="200">
        <v>237</v>
      </c>
      <c r="C10" s="201">
        <v>1252.5</v>
      </c>
      <c r="D10" s="180" t="s">
        <v>42</v>
      </c>
      <c r="E10" s="371">
        <v>5</v>
      </c>
      <c r="F10" s="181">
        <v>45782</v>
      </c>
      <c r="G10" s="181">
        <f t="shared" si="0"/>
        <v>193.17299578059072</v>
      </c>
      <c r="H10" s="181">
        <f t="shared" si="1"/>
        <v>36.552495009980042</v>
      </c>
      <c r="I10" s="181">
        <v>114689</v>
      </c>
      <c r="J10" s="181">
        <f t="shared" si="2"/>
        <v>483.91983122362871</v>
      </c>
      <c r="K10" s="181">
        <f t="shared" si="3"/>
        <v>91.568063872255493</v>
      </c>
      <c r="L10" s="182"/>
    </row>
    <row r="11" spans="1:12" ht="25.5" customHeight="1">
      <c r="A11" s="179" t="s">
        <v>22</v>
      </c>
      <c r="B11" s="200">
        <v>184</v>
      </c>
      <c r="C11" s="201">
        <v>1027</v>
      </c>
      <c r="D11" s="180" t="s">
        <v>45</v>
      </c>
      <c r="E11" s="426">
        <v>6</v>
      </c>
      <c r="F11" s="181">
        <v>51015.00189143169</v>
      </c>
      <c r="G11" s="181">
        <f t="shared" si="0"/>
        <v>277.25544506212873</v>
      </c>
      <c r="H11" s="181">
        <f t="shared" si="1"/>
        <v>49.673809047158414</v>
      </c>
      <c r="I11" s="181">
        <v>121061</v>
      </c>
      <c r="J11" s="181">
        <f t="shared" si="2"/>
        <v>657.94021739130437</v>
      </c>
      <c r="K11" s="181">
        <f t="shared" si="3"/>
        <v>117.87828627069133</v>
      </c>
      <c r="L11" s="182" t="s">
        <v>279</v>
      </c>
    </row>
    <row r="12" spans="1:12" ht="33.75">
      <c r="A12" s="293" t="s">
        <v>23</v>
      </c>
      <c r="B12" s="294">
        <v>0</v>
      </c>
      <c r="C12" s="295">
        <v>0</v>
      </c>
      <c r="D12" s="296" t="s">
        <v>45</v>
      </c>
      <c r="E12" s="375">
        <v>2</v>
      </c>
      <c r="F12" s="297"/>
      <c r="G12" s="297"/>
      <c r="H12" s="297"/>
      <c r="I12" s="297"/>
      <c r="J12" s="297"/>
      <c r="K12" s="297"/>
      <c r="L12" s="182" t="s">
        <v>278</v>
      </c>
    </row>
    <row r="13" spans="1:12" ht="25.5" customHeight="1">
      <c r="A13" s="179" t="s">
        <v>24</v>
      </c>
      <c r="B13" s="200">
        <v>236</v>
      </c>
      <c r="C13" s="201">
        <v>1319.5</v>
      </c>
      <c r="D13" s="184" t="s">
        <v>45</v>
      </c>
      <c r="E13" s="426">
        <v>5</v>
      </c>
      <c r="F13" s="185">
        <v>85493</v>
      </c>
      <c r="G13" s="185">
        <f t="shared" si="0"/>
        <v>362.25847457627117</v>
      </c>
      <c r="H13" s="185">
        <f t="shared" si="1"/>
        <v>64.791966654035619</v>
      </c>
      <c r="I13" s="181">
        <v>296103</v>
      </c>
      <c r="J13" s="186">
        <f t="shared" si="2"/>
        <v>1254.6737288135594</v>
      </c>
      <c r="K13" s="186">
        <f t="shared" si="3"/>
        <v>224.40545661235316</v>
      </c>
      <c r="L13" s="187"/>
    </row>
    <row r="14" spans="1:12" ht="25.5" customHeight="1">
      <c r="A14" s="179" t="s">
        <v>46</v>
      </c>
      <c r="B14" s="200">
        <v>209</v>
      </c>
      <c r="C14" s="201">
        <v>979.5</v>
      </c>
      <c r="D14" s="184" t="s">
        <v>47</v>
      </c>
      <c r="E14" s="371">
        <v>6</v>
      </c>
      <c r="F14" s="185">
        <v>10435</v>
      </c>
      <c r="G14" s="185">
        <f t="shared" si="0"/>
        <v>49.928229665071768</v>
      </c>
      <c r="H14" s="185">
        <f t="shared" si="1"/>
        <v>10.65339458907606</v>
      </c>
      <c r="I14" s="185">
        <v>29087</v>
      </c>
      <c r="J14" s="186">
        <f t="shared" si="2"/>
        <v>139.17224880382776</v>
      </c>
      <c r="K14" s="186">
        <f t="shared" si="3"/>
        <v>29.695763144461459</v>
      </c>
      <c r="L14" s="187"/>
    </row>
    <row r="15" spans="1:12" ht="25.5" customHeight="1">
      <c r="A15" s="179" t="s">
        <v>163</v>
      </c>
      <c r="B15" s="200">
        <v>184</v>
      </c>
      <c r="C15" s="201">
        <v>1066</v>
      </c>
      <c r="D15" s="184" t="s">
        <v>48</v>
      </c>
      <c r="E15" s="371">
        <v>6</v>
      </c>
      <c r="F15" s="185">
        <v>20431</v>
      </c>
      <c r="G15" s="185">
        <f t="shared" si="0"/>
        <v>111.03804347826087</v>
      </c>
      <c r="H15" s="185">
        <f t="shared" si="1"/>
        <v>19.166041275797372</v>
      </c>
      <c r="I15" s="185">
        <v>39304</v>
      </c>
      <c r="J15" s="186">
        <f t="shared" si="2"/>
        <v>213.60869565217391</v>
      </c>
      <c r="K15" s="186">
        <f t="shared" si="3"/>
        <v>36.870544090056285</v>
      </c>
      <c r="L15" s="182" t="s">
        <v>279</v>
      </c>
    </row>
    <row r="16" spans="1:12" ht="27.75" customHeight="1">
      <c r="A16" s="179" t="s">
        <v>129</v>
      </c>
      <c r="B16" s="200">
        <v>236</v>
      </c>
      <c r="C16" s="201">
        <v>1318</v>
      </c>
      <c r="D16" s="180" t="s">
        <v>45</v>
      </c>
      <c r="E16" s="371">
        <v>6</v>
      </c>
      <c r="F16" s="181">
        <v>50543.652260919291</v>
      </c>
      <c r="G16" s="181">
        <f>F16/B16</f>
        <v>214.16801805474276</v>
      </c>
      <c r="H16" s="181">
        <f>F16/C16</f>
        <v>38.348749818603409</v>
      </c>
      <c r="I16" s="181">
        <v>87579</v>
      </c>
      <c r="J16" s="181">
        <f>I16/B16</f>
        <v>371.09745762711867</v>
      </c>
      <c r="K16" s="181">
        <f>I16/C16</f>
        <v>66.448406676783009</v>
      </c>
      <c r="L16" s="182"/>
    </row>
    <row r="17" spans="1:12" ht="25.5" customHeight="1" thickBot="1">
      <c r="A17" s="188" t="s">
        <v>49</v>
      </c>
      <c r="B17" s="202">
        <v>190</v>
      </c>
      <c r="C17" s="203">
        <v>736.5</v>
      </c>
      <c r="D17" s="189" t="s">
        <v>50</v>
      </c>
      <c r="E17" s="370">
        <v>4</v>
      </c>
      <c r="F17" s="190">
        <v>10657</v>
      </c>
      <c r="G17" s="190">
        <f t="shared" si="0"/>
        <v>56.089473684210525</v>
      </c>
      <c r="H17" s="190">
        <f t="shared" si="1"/>
        <v>14.469789545145961</v>
      </c>
      <c r="I17" s="190">
        <v>29735</v>
      </c>
      <c r="J17" s="190">
        <f t="shared" si="2"/>
        <v>156.5</v>
      </c>
      <c r="K17" s="190">
        <f t="shared" si="3"/>
        <v>40.37338764426341</v>
      </c>
      <c r="L17" s="191"/>
    </row>
    <row r="18" spans="1:12" ht="26.25" customHeight="1" thickBot="1">
      <c r="A18" s="85" t="s">
        <v>199</v>
      </c>
      <c r="B18" s="84" t="s">
        <v>277</v>
      </c>
      <c r="C18" s="82">
        <v>2100.5</v>
      </c>
      <c r="D18" s="83" t="s">
        <v>200</v>
      </c>
      <c r="F18" s="192" t="s">
        <v>133</v>
      </c>
      <c r="G18" s="490"/>
      <c r="H18" s="490"/>
      <c r="I18" s="491" t="s">
        <v>0</v>
      </c>
      <c r="J18" s="492"/>
    </row>
    <row r="19" spans="1:12" ht="13.5" thickBot="1">
      <c r="A19" s="193"/>
      <c r="B19" s="193"/>
      <c r="C19" s="193"/>
      <c r="D19" s="193"/>
      <c r="E19" s="194"/>
      <c r="F19" s="195">
        <v>1391407</v>
      </c>
      <c r="G19" s="493"/>
      <c r="H19" s="493"/>
      <c r="I19" s="494">
        <v>2203362</v>
      </c>
      <c r="J19" s="495"/>
    </row>
    <row r="20" spans="1:12">
      <c r="A20" s="193"/>
      <c r="B20" s="193"/>
      <c r="C20" s="193"/>
      <c r="D20" s="193"/>
      <c r="E20" s="194"/>
    </row>
    <row r="23" spans="1:12" ht="12.75" customHeight="1"/>
    <row r="28" spans="1:12">
      <c r="D28" s="196"/>
      <c r="E28" s="196"/>
    </row>
  </sheetData>
  <mergeCells count="5">
    <mergeCell ref="A1:L1"/>
    <mergeCell ref="G18:H18"/>
    <mergeCell ref="I18:J18"/>
    <mergeCell ref="G19:H19"/>
    <mergeCell ref="I19:J19"/>
  </mergeCells>
  <printOptions horizontalCentered="1"/>
  <pageMargins left="0.78740157480314965" right="0.19685039370078741" top="0.6692913385826772" bottom="0.39370078740157483" header="0.27559055118110237" footer="0.51181102362204722"/>
  <pageSetup paperSize="9" scale="9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36"/>
  <sheetViews>
    <sheetView zoomScaleNormal="100" workbookViewId="0">
      <selection activeCell="A12" sqref="A12"/>
    </sheetView>
  </sheetViews>
  <sheetFormatPr baseColWidth="10" defaultRowHeight="12.75"/>
  <cols>
    <col min="1" max="1" width="14" style="6" customWidth="1"/>
    <col min="2" max="2" width="6.7109375" style="6" bestFit="1" customWidth="1"/>
    <col min="3" max="3" width="7" style="6" customWidth="1"/>
    <col min="4" max="6" width="6.5703125" style="6" bestFit="1" customWidth="1"/>
    <col min="7" max="7" width="6" style="6" bestFit="1" customWidth="1"/>
    <col min="8" max="9" width="6.5703125" style="6" bestFit="1" customWidth="1"/>
    <col min="10" max="10" width="7" style="6" customWidth="1"/>
    <col min="11" max="11" width="7.28515625" style="6" bestFit="1" customWidth="1"/>
    <col min="12" max="12" width="6" style="6" bestFit="1" customWidth="1"/>
    <col min="13" max="13" width="7" style="6" customWidth="1"/>
    <col min="14" max="14" width="6.7109375" style="6" bestFit="1" customWidth="1"/>
    <col min="15" max="15" width="7" style="6" customWidth="1"/>
    <col min="16" max="16" width="6.7109375" style="6" bestFit="1" customWidth="1"/>
    <col min="17" max="17" width="7" style="6" customWidth="1"/>
    <col min="18" max="18" width="7.7109375" style="6" customWidth="1"/>
    <col min="19" max="19" width="9.7109375" style="6" customWidth="1"/>
    <col min="20" max="16384" width="11.42578125" style="6"/>
  </cols>
  <sheetData>
    <row r="1" spans="1:19" ht="26.25" customHeight="1" thickBot="1">
      <c r="A1" s="496" t="s">
        <v>286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  <c r="Q1" s="496"/>
      <c r="R1" s="496"/>
      <c r="S1" s="496"/>
    </row>
    <row r="2" spans="1:19" ht="67.5">
      <c r="A2" s="93">
        <v>2017</v>
      </c>
      <c r="B2" s="33" t="s">
        <v>162</v>
      </c>
      <c r="C2" s="33" t="s">
        <v>161</v>
      </c>
      <c r="D2" s="33" t="s">
        <v>15</v>
      </c>
      <c r="E2" s="33" t="s">
        <v>64</v>
      </c>
      <c r="F2" s="33" t="s">
        <v>98</v>
      </c>
      <c r="G2" s="33" t="s">
        <v>154</v>
      </c>
      <c r="H2" s="33" t="s">
        <v>20</v>
      </c>
      <c r="I2" s="33" t="s">
        <v>160</v>
      </c>
      <c r="J2" s="33" t="s">
        <v>159</v>
      </c>
      <c r="K2" s="33" t="s">
        <v>158</v>
      </c>
      <c r="L2" s="33" t="s">
        <v>157</v>
      </c>
      <c r="M2" s="33" t="s">
        <v>25</v>
      </c>
      <c r="N2" s="33" t="s">
        <v>26</v>
      </c>
      <c r="O2" s="33" t="s">
        <v>156</v>
      </c>
      <c r="P2" s="33" t="s">
        <v>155</v>
      </c>
      <c r="Q2" s="365" t="s">
        <v>292</v>
      </c>
      <c r="R2" s="367" t="s">
        <v>259</v>
      </c>
      <c r="S2" s="35" t="s">
        <v>293</v>
      </c>
    </row>
    <row r="3" spans="1:19">
      <c r="A3" s="17" t="s">
        <v>99</v>
      </c>
      <c r="B3" s="5">
        <v>2143</v>
      </c>
      <c r="C3" s="292">
        <v>38</v>
      </c>
      <c r="D3" s="5">
        <v>8492</v>
      </c>
      <c r="E3" s="5">
        <v>0</v>
      </c>
      <c r="F3" s="5">
        <v>1731</v>
      </c>
      <c r="G3" s="5">
        <v>1229</v>
      </c>
      <c r="H3" s="5">
        <v>1080</v>
      </c>
      <c r="I3" s="5">
        <v>1110</v>
      </c>
      <c r="J3" s="5">
        <v>377</v>
      </c>
      <c r="K3" s="5">
        <v>863</v>
      </c>
      <c r="L3" s="5">
        <v>1080</v>
      </c>
      <c r="M3" s="5">
        <v>286</v>
      </c>
      <c r="N3" s="5">
        <v>351</v>
      </c>
      <c r="O3" s="5">
        <v>869</v>
      </c>
      <c r="P3" s="5">
        <v>2130</v>
      </c>
      <c r="Q3" s="324">
        <v>21779</v>
      </c>
      <c r="R3" s="327">
        <v>21395</v>
      </c>
      <c r="S3" s="101">
        <f>+(Q3-R3)/R3</f>
        <v>1.7948118719326944E-2</v>
      </c>
    </row>
    <row r="4" spans="1:19" ht="25.5">
      <c r="A4" s="17" t="s">
        <v>106</v>
      </c>
      <c r="B4" s="5">
        <v>23</v>
      </c>
      <c r="C4" s="292">
        <v>2</v>
      </c>
      <c r="D4" s="5">
        <v>50</v>
      </c>
      <c r="E4" s="5">
        <v>29</v>
      </c>
      <c r="F4" s="5">
        <v>1</v>
      </c>
      <c r="G4" s="5">
        <v>46</v>
      </c>
      <c r="H4" s="5">
        <v>21</v>
      </c>
      <c r="I4" s="5">
        <v>24</v>
      </c>
      <c r="J4" s="5">
        <v>10</v>
      </c>
      <c r="K4" s="5">
        <v>16</v>
      </c>
      <c r="L4" s="5">
        <v>30</v>
      </c>
      <c r="M4" s="5">
        <v>8</v>
      </c>
      <c r="N4" s="5">
        <v>4</v>
      </c>
      <c r="O4" s="5">
        <v>36</v>
      </c>
      <c r="P4" s="5">
        <v>73</v>
      </c>
      <c r="Q4" s="324">
        <v>373</v>
      </c>
      <c r="R4" s="327">
        <v>374</v>
      </c>
      <c r="S4" s="101">
        <f t="shared" ref="S4:S12" si="0">+(Q4-R4)/R4</f>
        <v>-2.6737967914438501E-3</v>
      </c>
    </row>
    <row r="5" spans="1:19">
      <c r="A5" s="17" t="s">
        <v>28</v>
      </c>
      <c r="B5" s="5">
        <v>0</v>
      </c>
      <c r="C5" s="292">
        <v>0</v>
      </c>
      <c r="D5" s="5">
        <v>0</v>
      </c>
      <c r="E5" s="5">
        <v>46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324">
        <v>46</v>
      </c>
      <c r="R5" s="327">
        <v>57</v>
      </c>
      <c r="S5" s="101">
        <f t="shared" si="0"/>
        <v>-0.19298245614035087</v>
      </c>
    </row>
    <row r="6" spans="1:19">
      <c r="A6" s="17" t="s">
        <v>100</v>
      </c>
      <c r="B6" s="5">
        <v>0</v>
      </c>
      <c r="C6" s="292">
        <v>0</v>
      </c>
      <c r="D6" s="5">
        <v>261</v>
      </c>
      <c r="E6" s="5">
        <v>0</v>
      </c>
      <c r="F6" s="5">
        <v>3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1</v>
      </c>
      <c r="O6" s="5">
        <v>1</v>
      </c>
      <c r="P6" s="5">
        <v>2</v>
      </c>
      <c r="Q6" s="324">
        <v>268</v>
      </c>
      <c r="R6" s="327">
        <v>277</v>
      </c>
      <c r="S6" s="101">
        <f t="shared" si="0"/>
        <v>-3.2490974729241874E-2</v>
      </c>
    </row>
    <row r="7" spans="1:19" ht="25.5">
      <c r="A7" s="17" t="s">
        <v>105</v>
      </c>
      <c r="B7" s="5">
        <v>48</v>
      </c>
      <c r="C7" s="292">
        <v>0</v>
      </c>
      <c r="D7" s="5">
        <v>11</v>
      </c>
      <c r="E7" s="5">
        <v>517</v>
      </c>
      <c r="F7" s="5">
        <v>0</v>
      </c>
      <c r="G7" s="5">
        <v>52</v>
      </c>
      <c r="H7" s="5">
        <v>24</v>
      </c>
      <c r="I7" s="5">
        <v>22</v>
      </c>
      <c r="J7" s="5">
        <v>6</v>
      </c>
      <c r="K7" s="5">
        <v>40</v>
      </c>
      <c r="L7" s="5">
        <v>125</v>
      </c>
      <c r="M7" s="5">
        <v>10</v>
      </c>
      <c r="N7" s="5">
        <v>36</v>
      </c>
      <c r="O7" s="5">
        <v>44</v>
      </c>
      <c r="P7" s="5">
        <v>206</v>
      </c>
      <c r="Q7" s="324">
        <v>1141</v>
      </c>
      <c r="R7" s="327">
        <v>1022</v>
      </c>
      <c r="S7" s="101">
        <f t="shared" si="0"/>
        <v>0.11643835616438356</v>
      </c>
    </row>
    <row r="8" spans="1:19">
      <c r="A8" s="17" t="s">
        <v>101</v>
      </c>
      <c r="B8" s="5">
        <v>13</v>
      </c>
      <c r="C8" s="292">
        <v>0</v>
      </c>
      <c r="D8" s="5">
        <v>73</v>
      </c>
      <c r="E8" s="5">
        <v>3</v>
      </c>
      <c r="F8" s="5">
        <v>7</v>
      </c>
      <c r="G8" s="5">
        <v>13</v>
      </c>
      <c r="H8" s="5">
        <v>21</v>
      </c>
      <c r="I8" s="5">
        <v>9</v>
      </c>
      <c r="J8" s="5">
        <v>3</v>
      </c>
      <c r="K8" s="5">
        <v>7</v>
      </c>
      <c r="L8" s="5">
        <v>90</v>
      </c>
      <c r="M8" s="5">
        <v>1</v>
      </c>
      <c r="N8" s="5">
        <v>4</v>
      </c>
      <c r="O8" s="5">
        <v>17</v>
      </c>
      <c r="P8" s="5">
        <v>16</v>
      </c>
      <c r="Q8" s="324">
        <v>277</v>
      </c>
      <c r="R8" s="327">
        <v>307</v>
      </c>
      <c r="S8" s="101">
        <f t="shared" si="0"/>
        <v>-9.7719869706840393E-2</v>
      </c>
    </row>
    <row r="9" spans="1:19">
      <c r="A9" s="17" t="s">
        <v>102</v>
      </c>
      <c r="B9" s="5">
        <v>1604</v>
      </c>
      <c r="C9" s="292">
        <v>41</v>
      </c>
      <c r="D9" s="5">
        <v>3309</v>
      </c>
      <c r="E9" s="5">
        <v>0</v>
      </c>
      <c r="F9" s="5">
        <v>656</v>
      </c>
      <c r="G9" s="5">
        <v>898</v>
      </c>
      <c r="H9" s="5">
        <v>885</v>
      </c>
      <c r="I9" s="5">
        <v>865</v>
      </c>
      <c r="J9" s="5">
        <v>401</v>
      </c>
      <c r="K9" s="5">
        <v>584</v>
      </c>
      <c r="L9" s="5">
        <v>2647</v>
      </c>
      <c r="M9" s="5">
        <v>187</v>
      </c>
      <c r="N9" s="5">
        <v>214</v>
      </c>
      <c r="O9" s="5">
        <v>1224</v>
      </c>
      <c r="P9" s="5">
        <v>1731</v>
      </c>
      <c r="Q9" s="324">
        <v>15246</v>
      </c>
      <c r="R9" s="327">
        <v>14921</v>
      </c>
      <c r="S9" s="101">
        <f t="shared" si="0"/>
        <v>2.1781381944909858E-2</v>
      </c>
    </row>
    <row r="10" spans="1:19">
      <c r="A10" s="17" t="s">
        <v>103</v>
      </c>
      <c r="B10" s="5">
        <v>267</v>
      </c>
      <c r="C10" s="292">
        <v>10</v>
      </c>
      <c r="D10" s="5">
        <v>1982</v>
      </c>
      <c r="E10" s="5">
        <v>2</v>
      </c>
      <c r="F10" s="5">
        <v>529</v>
      </c>
      <c r="G10" s="5">
        <v>162</v>
      </c>
      <c r="H10" s="5">
        <v>106</v>
      </c>
      <c r="I10" s="5">
        <v>102</v>
      </c>
      <c r="J10" s="5">
        <v>34</v>
      </c>
      <c r="K10" s="5">
        <v>59</v>
      </c>
      <c r="L10" s="5">
        <v>138</v>
      </c>
      <c r="M10" s="5">
        <v>16</v>
      </c>
      <c r="N10" s="5">
        <v>21</v>
      </c>
      <c r="O10" s="5">
        <v>149</v>
      </c>
      <c r="P10" s="5">
        <v>179</v>
      </c>
      <c r="Q10" s="324">
        <v>3756</v>
      </c>
      <c r="R10" s="327">
        <v>3722</v>
      </c>
      <c r="S10" s="101">
        <f t="shared" si="0"/>
        <v>9.134873723804407E-3</v>
      </c>
    </row>
    <row r="11" spans="1:19">
      <c r="A11" s="17" t="s">
        <v>104</v>
      </c>
      <c r="B11" s="5">
        <v>23</v>
      </c>
      <c r="C11" s="292">
        <v>1</v>
      </c>
      <c r="D11" s="5">
        <v>143</v>
      </c>
      <c r="E11" s="5">
        <v>0</v>
      </c>
      <c r="F11" s="5">
        <v>27</v>
      </c>
      <c r="G11" s="5">
        <v>18</v>
      </c>
      <c r="H11" s="5">
        <v>14</v>
      </c>
      <c r="I11" s="5">
        <v>21</v>
      </c>
      <c r="J11" s="5">
        <v>7</v>
      </c>
      <c r="K11" s="5">
        <v>15</v>
      </c>
      <c r="L11" s="5">
        <v>35</v>
      </c>
      <c r="M11" s="5">
        <v>3</v>
      </c>
      <c r="N11" s="5">
        <v>5</v>
      </c>
      <c r="O11" s="5">
        <v>14</v>
      </c>
      <c r="P11" s="5">
        <v>22</v>
      </c>
      <c r="Q11" s="324">
        <v>348</v>
      </c>
      <c r="R11" s="327">
        <v>347</v>
      </c>
      <c r="S11" s="101">
        <f t="shared" si="0"/>
        <v>2.881844380403458E-3</v>
      </c>
    </row>
    <row r="12" spans="1:19">
      <c r="A12" s="364" t="s">
        <v>292</v>
      </c>
      <c r="B12" s="324">
        <v>4121</v>
      </c>
      <c r="C12" s="324">
        <v>92</v>
      </c>
      <c r="D12" s="324">
        <v>14321</v>
      </c>
      <c r="E12" s="324">
        <v>597</v>
      </c>
      <c r="F12" s="324">
        <v>2954</v>
      </c>
      <c r="G12" s="324">
        <v>2418</v>
      </c>
      <c r="H12" s="324">
        <v>2151</v>
      </c>
      <c r="I12" s="324">
        <v>2153</v>
      </c>
      <c r="J12" s="324">
        <v>838</v>
      </c>
      <c r="K12" s="324">
        <v>1584</v>
      </c>
      <c r="L12" s="324">
        <v>4145</v>
      </c>
      <c r="M12" s="324">
        <v>511</v>
      </c>
      <c r="N12" s="324">
        <v>636</v>
      </c>
      <c r="O12" s="324">
        <v>2354</v>
      </c>
      <c r="P12" s="324">
        <v>4359</v>
      </c>
      <c r="Q12" s="324">
        <v>43234</v>
      </c>
      <c r="R12" s="327">
        <v>42422</v>
      </c>
      <c r="S12" s="101">
        <f t="shared" si="0"/>
        <v>1.9141011739191929E-2</v>
      </c>
    </row>
    <row r="13" spans="1:19" ht="15" customHeight="1">
      <c r="A13" s="366" t="s">
        <v>259</v>
      </c>
      <c r="B13" s="327">
        <v>4096</v>
      </c>
      <c r="C13" s="327">
        <v>38</v>
      </c>
      <c r="D13" s="327">
        <v>13928</v>
      </c>
      <c r="E13" s="327">
        <v>537</v>
      </c>
      <c r="F13" s="327">
        <v>2925</v>
      </c>
      <c r="G13" s="327">
        <v>2536</v>
      </c>
      <c r="H13" s="327">
        <v>2084</v>
      </c>
      <c r="I13" s="327">
        <v>2056</v>
      </c>
      <c r="J13" s="327">
        <v>790</v>
      </c>
      <c r="K13" s="327">
        <v>1654</v>
      </c>
      <c r="L13" s="327">
        <v>3996</v>
      </c>
      <c r="M13" s="327">
        <v>509</v>
      </c>
      <c r="N13" s="327">
        <v>615</v>
      </c>
      <c r="O13" s="327">
        <v>2348</v>
      </c>
      <c r="P13" s="327">
        <v>4310</v>
      </c>
      <c r="Q13" s="327">
        <v>42422</v>
      </c>
      <c r="R13" s="498"/>
      <c r="S13" s="499"/>
    </row>
    <row r="14" spans="1:19" ht="25.5" customHeight="1" thickBot="1">
      <c r="A14" s="368" t="s">
        <v>293</v>
      </c>
      <c r="B14" s="57">
        <f>+(B12-B13)/B13</f>
        <v>6.103515625E-3</v>
      </c>
      <c r="C14" s="298"/>
      <c r="D14" s="57">
        <f t="shared" ref="D14:Q14" si="1">+(D12-D13)/D13</f>
        <v>2.82165422171166E-2</v>
      </c>
      <c r="E14" s="57">
        <f t="shared" si="1"/>
        <v>0.11173184357541899</v>
      </c>
      <c r="F14" s="57">
        <f t="shared" si="1"/>
        <v>9.9145299145299154E-3</v>
      </c>
      <c r="G14" s="57">
        <f t="shared" si="1"/>
        <v>-4.6529968454258677E-2</v>
      </c>
      <c r="H14" s="57">
        <f t="shared" si="1"/>
        <v>3.2149712092130515E-2</v>
      </c>
      <c r="I14" s="57">
        <f t="shared" si="1"/>
        <v>4.7178988326848248E-2</v>
      </c>
      <c r="J14" s="57">
        <f t="shared" si="1"/>
        <v>6.0759493670886074E-2</v>
      </c>
      <c r="K14" s="57">
        <f t="shared" si="1"/>
        <v>-4.2321644498186213E-2</v>
      </c>
      <c r="L14" s="57">
        <f t="shared" si="1"/>
        <v>3.7287287287287287E-2</v>
      </c>
      <c r="M14" s="57">
        <f t="shared" si="1"/>
        <v>3.929273084479371E-3</v>
      </c>
      <c r="N14" s="57">
        <f t="shared" si="1"/>
        <v>3.4146341463414637E-2</v>
      </c>
      <c r="O14" s="57">
        <f t="shared" si="1"/>
        <v>2.5553662691652468E-3</v>
      </c>
      <c r="P14" s="57">
        <f t="shared" si="1"/>
        <v>1.1368909512761021E-2</v>
      </c>
      <c r="Q14" s="57">
        <f t="shared" si="1"/>
        <v>1.9141011739191929E-2</v>
      </c>
      <c r="R14" s="500"/>
      <c r="S14" s="501"/>
    </row>
    <row r="36" spans="1:19">
      <c r="A36" s="497"/>
      <c r="B36" s="497"/>
      <c r="C36" s="497"/>
      <c r="D36" s="497"/>
      <c r="E36" s="497"/>
      <c r="F36" s="497"/>
      <c r="G36" s="497"/>
      <c r="H36" s="497"/>
      <c r="I36" s="497"/>
      <c r="J36" s="497"/>
      <c r="K36" s="497"/>
      <c r="L36" s="497"/>
      <c r="M36" s="497"/>
      <c r="N36" s="497"/>
      <c r="O36" s="497"/>
      <c r="P36" s="497"/>
      <c r="Q36" s="497"/>
      <c r="R36" s="497"/>
      <c r="S36" s="497"/>
    </row>
  </sheetData>
  <mergeCells count="3">
    <mergeCell ref="A1:S1"/>
    <mergeCell ref="A36:S36"/>
    <mergeCell ref="R13:S14"/>
  </mergeCells>
  <phoneticPr fontId="10" type="noConversion"/>
  <printOptions horizontalCentered="1"/>
  <pageMargins left="0.78740157480314965" right="0.19685039370078741" top="0.39370078740157483" bottom="0.19685039370078741" header="0.11811023622047245" footer="0.51181102362204722"/>
  <pageSetup paperSize="9" scale="9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44"/>
  <sheetViews>
    <sheetView zoomScaleNormal="100" workbookViewId="0">
      <pane xSplit="1" ySplit="2" topLeftCell="B3" activePane="bottomRight" state="frozen"/>
      <selection activeCell="J22" sqref="J22"/>
      <selection pane="topRight" activeCell="J22" sqref="J22"/>
      <selection pane="bottomLeft" activeCell="J22" sqref="J22"/>
      <selection pane="bottomRight" activeCell="B37" sqref="B37"/>
    </sheetView>
  </sheetViews>
  <sheetFormatPr baseColWidth="10" defaultRowHeight="12.75"/>
  <cols>
    <col min="1" max="1" width="34.7109375" style="8" customWidth="1"/>
    <col min="2" max="3" width="5.7109375" style="8" customWidth="1"/>
    <col min="4" max="4" width="6.28515625" style="8" customWidth="1"/>
    <col min="5" max="5" width="6.5703125" style="8" bestFit="1" customWidth="1"/>
    <col min="6" max="16" width="5.7109375" style="8" customWidth="1"/>
    <col min="17" max="17" width="8.85546875" style="61" customWidth="1"/>
    <col min="18" max="16384" width="11.42578125" style="8"/>
  </cols>
  <sheetData>
    <row r="1" spans="1:20" ht="16.5" thickBot="1">
      <c r="A1" s="502" t="s">
        <v>287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2"/>
      <c r="P1" s="502"/>
      <c r="Q1" s="502"/>
    </row>
    <row r="2" spans="1:20" ht="66" customHeight="1">
      <c r="A2" s="63"/>
      <c r="B2" s="43" t="s">
        <v>162</v>
      </c>
      <c r="C2" s="395" t="s">
        <v>161</v>
      </c>
      <c r="D2" s="39" t="s">
        <v>15</v>
      </c>
      <c r="E2" s="39" t="s">
        <v>64</v>
      </c>
      <c r="F2" s="39" t="s">
        <v>98</v>
      </c>
      <c r="G2" s="36" t="s">
        <v>154</v>
      </c>
      <c r="H2" s="37" t="s">
        <v>20</v>
      </c>
      <c r="I2" s="39" t="s">
        <v>160</v>
      </c>
      <c r="J2" s="38" t="s">
        <v>159</v>
      </c>
      <c r="K2" s="53" t="s">
        <v>158</v>
      </c>
      <c r="L2" s="39" t="s">
        <v>157</v>
      </c>
      <c r="M2" s="379" t="s">
        <v>25</v>
      </c>
      <c r="N2" s="39" t="s">
        <v>26</v>
      </c>
      <c r="O2" s="39" t="s">
        <v>156</v>
      </c>
      <c r="P2" s="39" t="s">
        <v>155</v>
      </c>
      <c r="Q2" s="330" t="s">
        <v>27</v>
      </c>
    </row>
    <row r="3" spans="1:20">
      <c r="A3" s="64" t="s">
        <v>67</v>
      </c>
      <c r="B3" s="5">
        <v>1</v>
      </c>
      <c r="C3" s="246">
        <v>0</v>
      </c>
      <c r="D3" s="5">
        <v>36</v>
      </c>
      <c r="E3" s="5">
        <v>4</v>
      </c>
      <c r="F3" s="5">
        <v>1</v>
      </c>
      <c r="G3" s="5">
        <v>73</v>
      </c>
      <c r="H3" s="5">
        <v>0</v>
      </c>
      <c r="I3" s="5">
        <v>2</v>
      </c>
      <c r="J3" s="5">
        <v>0</v>
      </c>
      <c r="K3" s="5">
        <v>0</v>
      </c>
      <c r="L3" s="5">
        <v>3</v>
      </c>
      <c r="M3" s="5">
        <v>0</v>
      </c>
      <c r="N3" s="5">
        <v>0</v>
      </c>
      <c r="O3" s="5">
        <v>0</v>
      </c>
      <c r="P3" s="5">
        <v>0</v>
      </c>
      <c r="Q3" s="378">
        <v>120</v>
      </c>
    </row>
    <row r="4" spans="1:20">
      <c r="A4" s="64" t="s">
        <v>68</v>
      </c>
      <c r="B4" s="5">
        <v>3</v>
      </c>
      <c r="C4" s="246">
        <v>0</v>
      </c>
      <c r="D4" s="5">
        <v>1</v>
      </c>
      <c r="E4" s="5">
        <v>2</v>
      </c>
      <c r="F4" s="5">
        <v>0</v>
      </c>
      <c r="G4" s="5">
        <v>118</v>
      </c>
      <c r="H4" s="5">
        <v>0</v>
      </c>
      <c r="I4" s="5">
        <v>0</v>
      </c>
      <c r="J4" s="5">
        <v>0</v>
      </c>
      <c r="K4" s="5">
        <v>0</v>
      </c>
      <c r="L4" s="5">
        <v>1</v>
      </c>
      <c r="M4" s="5">
        <v>0</v>
      </c>
      <c r="N4" s="5">
        <v>0</v>
      </c>
      <c r="O4" s="5">
        <v>0</v>
      </c>
      <c r="P4" s="5">
        <v>0</v>
      </c>
      <c r="Q4" s="378">
        <v>125</v>
      </c>
    </row>
    <row r="5" spans="1:20">
      <c r="A5" s="393" t="s">
        <v>217</v>
      </c>
      <c r="B5" s="5">
        <v>591</v>
      </c>
      <c r="C5" s="394">
        <v>66</v>
      </c>
      <c r="D5" s="5">
        <v>457</v>
      </c>
      <c r="E5" s="5">
        <v>13</v>
      </c>
      <c r="F5" s="5">
        <v>65</v>
      </c>
      <c r="G5" s="5">
        <v>50</v>
      </c>
      <c r="H5" s="5">
        <v>2</v>
      </c>
      <c r="I5" s="5">
        <v>9</v>
      </c>
      <c r="J5" s="5">
        <v>0</v>
      </c>
      <c r="K5" s="5">
        <v>3</v>
      </c>
      <c r="L5" s="5">
        <v>23</v>
      </c>
      <c r="M5" s="5">
        <v>0</v>
      </c>
      <c r="N5" s="5">
        <v>14</v>
      </c>
      <c r="O5" s="5">
        <v>7</v>
      </c>
      <c r="P5" s="5">
        <v>29</v>
      </c>
      <c r="Q5" s="378">
        <v>1329</v>
      </c>
      <c r="S5" s="130"/>
    </row>
    <row r="6" spans="1:20">
      <c r="A6" s="65" t="s">
        <v>69</v>
      </c>
      <c r="B6" s="5">
        <v>4</v>
      </c>
      <c r="C6" s="246">
        <v>1</v>
      </c>
      <c r="D6" s="5">
        <v>18</v>
      </c>
      <c r="E6" s="5">
        <v>0</v>
      </c>
      <c r="F6" s="5">
        <v>2</v>
      </c>
      <c r="G6" s="19">
        <v>974</v>
      </c>
      <c r="H6" s="5">
        <v>1</v>
      </c>
      <c r="I6" s="5">
        <v>0</v>
      </c>
      <c r="J6" s="5">
        <v>0</v>
      </c>
      <c r="K6" s="5">
        <v>0</v>
      </c>
      <c r="L6" s="5">
        <v>1</v>
      </c>
      <c r="M6" s="5">
        <v>0</v>
      </c>
      <c r="N6" s="5">
        <v>0</v>
      </c>
      <c r="O6" s="5">
        <v>2</v>
      </c>
      <c r="P6" s="5">
        <v>0</v>
      </c>
      <c r="Q6" s="378">
        <v>1003</v>
      </c>
    </row>
    <row r="7" spans="1:20">
      <c r="A7" s="66" t="s">
        <v>70</v>
      </c>
      <c r="B7" s="13">
        <v>923</v>
      </c>
      <c r="C7" s="246">
        <v>0</v>
      </c>
      <c r="D7" s="5">
        <v>23</v>
      </c>
      <c r="E7" s="5">
        <v>1</v>
      </c>
      <c r="F7" s="5">
        <v>2</v>
      </c>
      <c r="G7" s="5">
        <v>4</v>
      </c>
      <c r="H7" s="5">
        <v>0</v>
      </c>
      <c r="I7" s="5">
        <v>1</v>
      </c>
      <c r="J7" s="5">
        <v>0</v>
      </c>
      <c r="K7" s="5">
        <v>0</v>
      </c>
      <c r="L7" s="5">
        <v>2</v>
      </c>
      <c r="M7" s="5">
        <v>1</v>
      </c>
      <c r="N7" s="5">
        <v>0</v>
      </c>
      <c r="O7" s="5">
        <v>0</v>
      </c>
      <c r="P7" s="5">
        <v>1</v>
      </c>
      <c r="Q7" s="378">
        <v>958</v>
      </c>
      <c r="S7" s="130"/>
    </row>
    <row r="8" spans="1:20">
      <c r="A8" s="64" t="s">
        <v>71</v>
      </c>
      <c r="B8" s="5">
        <v>0</v>
      </c>
      <c r="C8" s="246">
        <v>0</v>
      </c>
      <c r="D8" s="5">
        <v>9</v>
      </c>
      <c r="E8" s="5">
        <v>1</v>
      </c>
      <c r="F8" s="5">
        <v>3</v>
      </c>
      <c r="G8" s="5">
        <v>0</v>
      </c>
      <c r="H8" s="5">
        <v>80</v>
      </c>
      <c r="I8" s="5">
        <v>0</v>
      </c>
      <c r="J8" s="5">
        <v>0</v>
      </c>
      <c r="K8" s="5">
        <v>0</v>
      </c>
      <c r="L8" s="5">
        <v>0</v>
      </c>
      <c r="M8" s="5">
        <v>4</v>
      </c>
      <c r="N8" s="5">
        <v>0</v>
      </c>
      <c r="O8" s="5">
        <v>0</v>
      </c>
      <c r="P8" s="5">
        <v>0</v>
      </c>
      <c r="Q8" s="378">
        <v>97</v>
      </c>
      <c r="S8" s="130"/>
    </row>
    <row r="9" spans="1:20">
      <c r="A9" s="64" t="s">
        <v>72</v>
      </c>
      <c r="B9" s="5">
        <v>0</v>
      </c>
      <c r="C9" s="246">
        <v>0</v>
      </c>
      <c r="D9" s="5">
        <v>12</v>
      </c>
      <c r="E9" s="5">
        <v>2</v>
      </c>
      <c r="F9" s="5">
        <v>2</v>
      </c>
      <c r="G9" s="5">
        <v>0</v>
      </c>
      <c r="H9" s="5">
        <v>142</v>
      </c>
      <c r="I9" s="5">
        <v>3</v>
      </c>
      <c r="J9" s="5">
        <v>0</v>
      </c>
      <c r="K9" s="5">
        <v>0</v>
      </c>
      <c r="L9" s="5">
        <v>6</v>
      </c>
      <c r="M9" s="5">
        <v>2</v>
      </c>
      <c r="N9" s="5">
        <v>0</v>
      </c>
      <c r="O9" s="5">
        <v>1</v>
      </c>
      <c r="P9" s="5">
        <v>6</v>
      </c>
      <c r="Q9" s="378">
        <v>176</v>
      </c>
    </row>
    <row r="10" spans="1:20">
      <c r="A10" s="64" t="s">
        <v>73</v>
      </c>
      <c r="B10" s="5">
        <v>0</v>
      </c>
      <c r="C10" s="246">
        <v>0</v>
      </c>
      <c r="D10" s="5">
        <v>13</v>
      </c>
      <c r="E10" s="5">
        <v>3</v>
      </c>
      <c r="F10" s="5">
        <v>5</v>
      </c>
      <c r="G10" s="5">
        <v>0</v>
      </c>
      <c r="H10" s="5">
        <v>40</v>
      </c>
      <c r="I10" s="5">
        <v>2</v>
      </c>
      <c r="J10" s="5">
        <v>4</v>
      </c>
      <c r="K10" s="5">
        <v>1</v>
      </c>
      <c r="L10" s="5">
        <v>6</v>
      </c>
      <c r="M10" s="5">
        <v>5</v>
      </c>
      <c r="N10" s="5">
        <v>0</v>
      </c>
      <c r="O10" s="5">
        <v>1</v>
      </c>
      <c r="P10" s="5">
        <v>7</v>
      </c>
      <c r="Q10" s="378">
        <v>87</v>
      </c>
    </row>
    <row r="11" spans="1:20">
      <c r="A11" s="64" t="s">
        <v>74</v>
      </c>
      <c r="B11" s="5">
        <v>75</v>
      </c>
      <c r="C11" s="246">
        <v>0</v>
      </c>
      <c r="D11" s="5">
        <v>87</v>
      </c>
      <c r="E11" s="5">
        <v>5</v>
      </c>
      <c r="F11" s="5">
        <v>14</v>
      </c>
      <c r="G11" s="5">
        <v>1</v>
      </c>
      <c r="H11" s="5">
        <v>6</v>
      </c>
      <c r="I11" s="5">
        <v>6</v>
      </c>
      <c r="J11" s="5">
        <v>0</v>
      </c>
      <c r="K11" s="5">
        <v>1</v>
      </c>
      <c r="L11" s="5">
        <v>275</v>
      </c>
      <c r="M11" s="5">
        <v>6</v>
      </c>
      <c r="N11" s="5">
        <v>4</v>
      </c>
      <c r="O11" s="5">
        <v>8</v>
      </c>
      <c r="P11" s="5">
        <v>5</v>
      </c>
      <c r="Q11" s="378">
        <v>493</v>
      </c>
    </row>
    <row r="12" spans="1:20">
      <c r="A12" s="64" t="s">
        <v>75</v>
      </c>
      <c r="B12" s="5">
        <v>368</v>
      </c>
      <c r="C12" s="246">
        <v>0</v>
      </c>
      <c r="D12" s="5">
        <v>36</v>
      </c>
      <c r="E12" s="5">
        <v>5</v>
      </c>
      <c r="F12" s="5">
        <v>7</v>
      </c>
      <c r="G12" s="5">
        <v>25</v>
      </c>
      <c r="H12" s="5">
        <v>0</v>
      </c>
      <c r="I12" s="5">
        <v>1</v>
      </c>
      <c r="J12" s="5">
        <v>0</v>
      </c>
      <c r="K12" s="5">
        <v>0</v>
      </c>
      <c r="L12" s="5">
        <v>8</v>
      </c>
      <c r="M12" s="5">
        <v>0</v>
      </c>
      <c r="N12" s="5">
        <v>0</v>
      </c>
      <c r="O12" s="5">
        <v>1</v>
      </c>
      <c r="P12" s="5">
        <v>3</v>
      </c>
      <c r="Q12" s="378">
        <v>454</v>
      </c>
      <c r="T12" s="131"/>
    </row>
    <row r="13" spans="1:20">
      <c r="A13" s="64" t="s">
        <v>76</v>
      </c>
      <c r="B13" s="5">
        <v>1</v>
      </c>
      <c r="C13" s="246">
        <v>1</v>
      </c>
      <c r="D13" s="5">
        <v>71</v>
      </c>
      <c r="E13" s="5">
        <v>9</v>
      </c>
      <c r="F13" s="5">
        <v>14</v>
      </c>
      <c r="G13" s="5">
        <v>1</v>
      </c>
      <c r="H13" s="5">
        <v>30</v>
      </c>
      <c r="I13" s="5">
        <v>10</v>
      </c>
      <c r="J13" s="5">
        <v>0</v>
      </c>
      <c r="K13" s="5">
        <v>0</v>
      </c>
      <c r="L13" s="5">
        <v>121</v>
      </c>
      <c r="M13" s="5">
        <v>9</v>
      </c>
      <c r="N13" s="5">
        <v>0</v>
      </c>
      <c r="O13" s="5">
        <v>23</v>
      </c>
      <c r="P13" s="5">
        <v>8</v>
      </c>
      <c r="Q13" s="378">
        <v>298</v>
      </c>
    </row>
    <row r="14" spans="1:20">
      <c r="A14" s="64" t="s">
        <v>77</v>
      </c>
      <c r="B14" s="5">
        <v>3</v>
      </c>
      <c r="C14" s="246">
        <v>1</v>
      </c>
      <c r="D14" s="5">
        <v>138</v>
      </c>
      <c r="E14" s="5">
        <v>14</v>
      </c>
      <c r="F14" s="5">
        <v>28</v>
      </c>
      <c r="G14" s="5">
        <v>1</v>
      </c>
      <c r="H14" s="5">
        <v>1</v>
      </c>
      <c r="I14" s="5">
        <v>84</v>
      </c>
      <c r="J14" s="5">
        <v>3</v>
      </c>
      <c r="K14" s="5">
        <v>88</v>
      </c>
      <c r="L14" s="5">
        <v>2</v>
      </c>
      <c r="M14" s="5">
        <v>1</v>
      </c>
      <c r="N14" s="5">
        <v>1</v>
      </c>
      <c r="O14" s="5">
        <v>0</v>
      </c>
      <c r="P14" s="5">
        <v>10</v>
      </c>
      <c r="Q14" s="378">
        <v>375</v>
      </c>
    </row>
    <row r="15" spans="1:20">
      <c r="A15" s="380" t="s">
        <v>78</v>
      </c>
      <c r="B15" s="5">
        <v>0</v>
      </c>
      <c r="C15" s="246">
        <v>0</v>
      </c>
      <c r="D15" s="5">
        <v>11</v>
      </c>
      <c r="E15" s="5">
        <v>1</v>
      </c>
      <c r="F15" s="5">
        <v>2</v>
      </c>
      <c r="G15" s="5">
        <v>0</v>
      </c>
      <c r="H15" s="5">
        <v>15</v>
      </c>
      <c r="I15" s="5">
        <v>3</v>
      </c>
      <c r="J15" s="5">
        <v>0</v>
      </c>
      <c r="K15" s="5">
        <v>0</v>
      </c>
      <c r="L15" s="5">
        <v>1</v>
      </c>
      <c r="M15" s="381">
        <v>313</v>
      </c>
      <c r="N15" s="5">
        <v>0</v>
      </c>
      <c r="O15" s="5">
        <v>1</v>
      </c>
      <c r="P15" s="5">
        <v>4</v>
      </c>
      <c r="Q15" s="378">
        <v>351</v>
      </c>
    </row>
    <row r="16" spans="1:20">
      <c r="A16" s="64" t="s">
        <v>79</v>
      </c>
      <c r="B16" s="5">
        <v>226</v>
      </c>
      <c r="C16" s="246">
        <v>4</v>
      </c>
      <c r="D16" s="5">
        <v>86</v>
      </c>
      <c r="E16" s="5">
        <v>5</v>
      </c>
      <c r="F16" s="5">
        <v>16</v>
      </c>
      <c r="G16" s="5">
        <v>122</v>
      </c>
      <c r="H16" s="5">
        <v>0</v>
      </c>
      <c r="I16" s="5">
        <v>6</v>
      </c>
      <c r="J16" s="5">
        <v>0</v>
      </c>
      <c r="K16" s="5">
        <v>3</v>
      </c>
      <c r="L16" s="5">
        <v>1</v>
      </c>
      <c r="M16" s="5">
        <v>0</v>
      </c>
      <c r="N16" s="5">
        <v>0</v>
      </c>
      <c r="O16" s="5">
        <v>1</v>
      </c>
      <c r="P16" s="5">
        <v>1</v>
      </c>
      <c r="Q16" s="378">
        <v>471</v>
      </c>
      <c r="T16" s="131"/>
    </row>
    <row r="17" spans="1:20">
      <c r="A17" s="64" t="s">
        <v>80</v>
      </c>
      <c r="B17" s="5">
        <v>12</v>
      </c>
      <c r="C17" s="246">
        <v>0</v>
      </c>
      <c r="D17" s="5">
        <v>1</v>
      </c>
      <c r="E17" s="5">
        <v>1</v>
      </c>
      <c r="F17" s="5">
        <v>0</v>
      </c>
      <c r="G17" s="5">
        <v>50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378">
        <v>64</v>
      </c>
    </row>
    <row r="18" spans="1:20">
      <c r="A18" s="132" t="s">
        <v>216</v>
      </c>
      <c r="B18" s="5">
        <v>158</v>
      </c>
      <c r="C18" s="246">
        <v>0</v>
      </c>
      <c r="D18" s="5">
        <v>26</v>
      </c>
      <c r="E18" s="5">
        <v>4</v>
      </c>
      <c r="F18" s="5">
        <v>2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11</v>
      </c>
      <c r="M18" s="5">
        <v>0</v>
      </c>
      <c r="N18" s="5">
        <v>0</v>
      </c>
      <c r="O18" s="5">
        <v>1</v>
      </c>
      <c r="P18" s="5">
        <v>0</v>
      </c>
      <c r="Q18" s="378">
        <v>202</v>
      </c>
      <c r="T18" s="131"/>
    </row>
    <row r="19" spans="1:20">
      <c r="A19" s="261" t="s">
        <v>134</v>
      </c>
      <c r="B19" s="5">
        <v>603</v>
      </c>
      <c r="C19" s="246">
        <v>13</v>
      </c>
      <c r="D19" s="18">
        <v>10566</v>
      </c>
      <c r="E19" s="18">
        <v>384</v>
      </c>
      <c r="F19" s="18">
        <v>2395</v>
      </c>
      <c r="G19" s="18">
        <v>163</v>
      </c>
      <c r="H19" s="18">
        <v>235</v>
      </c>
      <c r="I19" s="18">
        <v>1820</v>
      </c>
      <c r="J19" s="18">
        <v>43</v>
      </c>
      <c r="K19" s="18">
        <v>80</v>
      </c>
      <c r="L19" s="18">
        <v>3083</v>
      </c>
      <c r="M19" s="18">
        <v>100</v>
      </c>
      <c r="N19" s="18">
        <v>547</v>
      </c>
      <c r="O19" s="18">
        <v>2125</v>
      </c>
      <c r="P19" s="18">
        <v>4051</v>
      </c>
      <c r="Q19" s="378">
        <v>26208</v>
      </c>
    </row>
    <row r="20" spans="1:20">
      <c r="A20" s="132" t="s">
        <v>228</v>
      </c>
      <c r="B20" s="5">
        <v>3</v>
      </c>
      <c r="C20" s="246">
        <v>0</v>
      </c>
      <c r="D20" s="5">
        <v>4</v>
      </c>
      <c r="E20" s="5">
        <v>0</v>
      </c>
      <c r="F20" s="5">
        <v>0</v>
      </c>
      <c r="G20" s="5">
        <v>0</v>
      </c>
      <c r="H20" s="5">
        <v>151</v>
      </c>
      <c r="I20" s="5">
        <v>0</v>
      </c>
      <c r="J20" s="5">
        <v>1</v>
      </c>
      <c r="K20" s="5">
        <v>0</v>
      </c>
      <c r="L20" s="5">
        <v>5</v>
      </c>
      <c r="M20" s="5">
        <v>2</v>
      </c>
      <c r="N20" s="5">
        <v>0</v>
      </c>
      <c r="O20" s="5">
        <v>0</v>
      </c>
      <c r="P20" s="5">
        <v>1</v>
      </c>
      <c r="Q20" s="378">
        <v>167</v>
      </c>
    </row>
    <row r="21" spans="1:20">
      <c r="A21" s="68" t="s">
        <v>82</v>
      </c>
      <c r="B21" s="5">
        <v>4</v>
      </c>
      <c r="C21" s="246">
        <v>0</v>
      </c>
      <c r="D21" s="5">
        <v>41</v>
      </c>
      <c r="E21" s="5">
        <v>3</v>
      </c>
      <c r="F21" s="5">
        <v>2</v>
      </c>
      <c r="G21" s="5">
        <v>4</v>
      </c>
      <c r="H21" s="5">
        <v>2</v>
      </c>
      <c r="I21" s="5">
        <v>6</v>
      </c>
      <c r="J21" s="5">
        <v>0</v>
      </c>
      <c r="K21" s="52">
        <v>1337</v>
      </c>
      <c r="L21" s="5">
        <v>2</v>
      </c>
      <c r="M21" s="5">
        <v>0</v>
      </c>
      <c r="N21" s="5">
        <v>0</v>
      </c>
      <c r="O21" s="5">
        <v>1</v>
      </c>
      <c r="P21" s="5">
        <v>2</v>
      </c>
      <c r="Q21" s="378">
        <v>1404</v>
      </c>
    </row>
    <row r="22" spans="1:20">
      <c r="A22" s="67" t="s">
        <v>81</v>
      </c>
      <c r="B22" s="5">
        <v>2</v>
      </c>
      <c r="C22" s="246">
        <v>0</v>
      </c>
      <c r="D22" s="5">
        <v>21</v>
      </c>
      <c r="E22" s="5">
        <v>1</v>
      </c>
      <c r="F22" s="5">
        <v>5</v>
      </c>
      <c r="G22" s="5">
        <v>0</v>
      </c>
      <c r="H22" s="20">
        <v>996</v>
      </c>
      <c r="I22" s="5">
        <v>2</v>
      </c>
      <c r="J22" s="5">
        <v>0</v>
      </c>
      <c r="K22" s="5">
        <v>0</v>
      </c>
      <c r="L22" s="5">
        <v>5</v>
      </c>
      <c r="M22" s="5">
        <v>11</v>
      </c>
      <c r="N22" s="5">
        <v>1</v>
      </c>
      <c r="O22" s="5">
        <v>9</v>
      </c>
      <c r="P22" s="5">
        <v>5</v>
      </c>
      <c r="Q22" s="378">
        <v>1058</v>
      </c>
    </row>
    <row r="23" spans="1:20">
      <c r="A23" s="132" t="s">
        <v>218</v>
      </c>
      <c r="B23" s="5">
        <v>392</v>
      </c>
      <c r="C23" s="246">
        <v>2</v>
      </c>
      <c r="D23" s="5">
        <v>26</v>
      </c>
      <c r="E23" s="5">
        <v>0</v>
      </c>
      <c r="F23" s="5">
        <v>8</v>
      </c>
      <c r="G23" s="5">
        <v>9</v>
      </c>
      <c r="H23" s="5">
        <v>1</v>
      </c>
      <c r="I23" s="5">
        <v>1</v>
      </c>
      <c r="J23" s="5">
        <v>0</v>
      </c>
      <c r="K23" s="5">
        <v>0</v>
      </c>
      <c r="L23" s="5">
        <v>8</v>
      </c>
      <c r="M23" s="5">
        <v>0</v>
      </c>
      <c r="N23" s="5">
        <v>3</v>
      </c>
      <c r="O23" s="5">
        <v>3</v>
      </c>
      <c r="P23" s="5">
        <v>3</v>
      </c>
      <c r="Q23" s="378">
        <v>456</v>
      </c>
    </row>
    <row r="24" spans="1:20">
      <c r="A24" s="64" t="s">
        <v>83</v>
      </c>
      <c r="B24" s="5">
        <v>3</v>
      </c>
      <c r="C24" s="246">
        <v>0</v>
      </c>
      <c r="D24" s="5">
        <v>4</v>
      </c>
      <c r="E24" s="5">
        <v>0</v>
      </c>
      <c r="F24" s="5">
        <v>0</v>
      </c>
      <c r="G24" s="5">
        <v>110</v>
      </c>
      <c r="H24" s="5">
        <v>0</v>
      </c>
      <c r="I24" s="5">
        <v>1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378">
        <v>118</v>
      </c>
    </row>
    <row r="25" spans="1:20">
      <c r="A25" s="64" t="s">
        <v>84</v>
      </c>
      <c r="B25" s="5">
        <v>0</v>
      </c>
      <c r="C25" s="246">
        <v>0</v>
      </c>
      <c r="D25" s="5">
        <v>10</v>
      </c>
      <c r="E25" s="5">
        <v>2</v>
      </c>
      <c r="F25" s="5">
        <v>1</v>
      </c>
      <c r="G25" s="5">
        <v>52</v>
      </c>
      <c r="H25" s="5">
        <v>0</v>
      </c>
      <c r="I25" s="5">
        <v>0</v>
      </c>
      <c r="J25" s="5">
        <v>0</v>
      </c>
      <c r="K25" s="5">
        <v>1</v>
      </c>
      <c r="L25" s="5">
        <v>0</v>
      </c>
      <c r="M25" s="5">
        <v>0</v>
      </c>
      <c r="N25" s="5">
        <v>0</v>
      </c>
      <c r="O25" s="5">
        <v>0</v>
      </c>
      <c r="P25" s="5">
        <v>4</v>
      </c>
      <c r="Q25" s="378">
        <v>70</v>
      </c>
    </row>
    <row r="26" spans="1:20">
      <c r="A26" s="64" t="s">
        <v>85</v>
      </c>
      <c r="B26" s="5">
        <v>9</v>
      </c>
      <c r="C26" s="246">
        <v>0</v>
      </c>
      <c r="D26" s="5">
        <v>7</v>
      </c>
      <c r="E26" s="5">
        <v>1</v>
      </c>
      <c r="F26" s="5">
        <v>0</v>
      </c>
      <c r="G26" s="5">
        <v>80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3</v>
      </c>
      <c r="O26" s="5">
        <v>0</v>
      </c>
      <c r="P26" s="5">
        <v>1</v>
      </c>
      <c r="Q26" s="378">
        <v>101</v>
      </c>
    </row>
    <row r="27" spans="1:20">
      <c r="A27" s="132" t="s">
        <v>229</v>
      </c>
      <c r="B27" s="5">
        <v>0</v>
      </c>
      <c r="C27" s="246">
        <v>0</v>
      </c>
      <c r="D27" s="5">
        <v>7</v>
      </c>
      <c r="E27" s="5">
        <v>0</v>
      </c>
      <c r="F27" s="5">
        <v>0</v>
      </c>
      <c r="G27" s="5">
        <v>121</v>
      </c>
      <c r="H27" s="5">
        <v>0</v>
      </c>
      <c r="I27" s="5">
        <v>0</v>
      </c>
      <c r="J27" s="5">
        <v>1</v>
      </c>
      <c r="K27" s="5">
        <v>0</v>
      </c>
      <c r="L27" s="5">
        <v>3</v>
      </c>
      <c r="M27" s="5">
        <v>0</v>
      </c>
      <c r="N27" s="5">
        <v>0</v>
      </c>
      <c r="O27" s="5">
        <v>0</v>
      </c>
      <c r="P27" s="5">
        <v>0</v>
      </c>
      <c r="Q27" s="378">
        <v>132</v>
      </c>
    </row>
    <row r="28" spans="1:20">
      <c r="A28" s="132" t="s">
        <v>230</v>
      </c>
      <c r="B28" s="5">
        <v>4</v>
      </c>
      <c r="C28" s="246">
        <v>0</v>
      </c>
      <c r="D28" s="5">
        <v>28</v>
      </c>
      <c r="E28" s="5">
        <v>2</v>
      </c>
      <c r="F28" s="5">
        <v>4</v>
      </c>
      <c r="G28" s="5">
        <v>0</v>
      </c>
      <c r="H28" s="5">
        <v>315</v>
      </c>
      <c r="I28" s="5">
        <v>7</v>
      </c>
      <c r="J28" s="5">
        <v>0</v>
      </c>
      <c r="K28" s="5">
        <v>1</v>
      </c>
      <c r="L28" s="5">
        <v>34</v>
      </c>
      <c r="M28" s="5">
        <v>29</v>
      </c>
      <c r="N28" s="5">
        <v>1</v>
      </c>
      <c r="O28" s="5">
        <v>3</v>
      </c>
      <c r="P28" s="5">
        <v>4</v>
      </c>
      <c r="Q28" s="378">
        <v>432</v>
      </c>
    </row>
    <row r="29" spans="1:20">
      <c r="A29" s="132" t="s">
        <v>231</v>
      </c>
      <c r="B29" s="5">
        <v>0</v>
      </c>
      <c r="C29" s="246">
        <v>1</v>
      </c>
      <c r="D29" s="5">
        <v>53</v>
      </c>
      <c r="E29" s="5">
        <v>6</v>
      </c>
      <c r="F29" s="5">
        <v>12</v>
      </c>
      <c r="G29" s="5">
        <v>0</v>
      </c>
      <c r="H29" s="5">
        <v>5</v>
      </c>
      <c r="I29" s="5">
        <v>8</v>
      </c>
      <c r="J29" s="5">
        <v>0</v>
      </c>
      <c r="K29" s="5">
        <v>1</v>
      </c>
      <c r="L29" s="5">
        <v>9</v>
      </c>
      <c r="M29" s="5">
        <v>13</v>
      </c>
      <c r="N29" s="5">
        <v>1</v>
      </c>
      <c r="O29" s="5">
        <v>2</v>
      </c>
      <c r="P29" s="5">
        <v>38</v>
      </c>
      <c r="Q29" s="378">
        <v>149</v>
      </c>
    </row>
    <row r="30" spans="1:20">
      <c r="A30" s="64" t="s">
        <v>86</v>
      </c>
      <c r="B30" s="5">
        <v>0</v>
      </c>
      <c r="C30" s="246">
        <v>0</v>
      </c>
      <c r="D30" s="5">
        <v>2</v>
      </c>
      <c r="E30" s="5">
        <v>0</v>
      </c>
      <c r="F30" s="5">
        <v>1</v>
      </c>
      <c r="G30" s="5">
        <v>0</v>
      </c>
      <c r="H30" s="5">
        <v>52</v>
      </c>
      <c r="I30" s="5">
        <v>3</v>
      </c>
      <c r="J30" s="5">
        <v>1</v>
      </c>
      <c r="K30" s="5">
        <v>0</v>
      </c>
      <c r="L30" s="5">
        <v>2</v>
      </c>
      <c r="M30" s="5">
        <v>6</v>
      </c>
      <c r="N30" s="5">
        <v>0</v>
      </c>
      <c r="O30" s="5">
        <v>6</v>
      </c>
      <c r="P30" s="5">
        <v>2</v>
      </c>
      <c r="Q30" s="378">
        <v>75</v>
      </c>
    </row>
    <row r="31" spans="1:20">
      <c r="A31" s="64" t="s">
        <v>87</v>
      </c>
      <c r="B31" s="5">
        <v>4</v>
      </c>
      <c r="C31" s="246">
        <v>0</v>
      </c>
      <c r="D31" s="5">
        <v>6</v>
      </c>
      <c r="E31" s="5">
        <v>0</v>
      </c>
      <c r="F31" s="5">
        <v>2</v>
      </c>
      <c r="G31" s="5">
        <v>158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378">
        <v>170</v>
      </c>
    </row>
    <row r="32" spans="1:20">
      <c r="A32" s="64" t="s">
        <v>88</v>
      </c>
      <c r="B32" s="5">
        <v>11</v>
      </c>
      <c r="C32" s="246">
        <v>0</v>
      </c>
      <c r="D32" s="5">
        <v>33</v>
      </c>
      <c r="E32" s="5">
        <v>2</v>
      </c>
      <c r="F32" s="5">
        <v>7</v>
      </c>
      <c r="G32" s="5">
        <v>207</v>
      </c>
      <c r="H32" s="5">
        <v>0</v>
      </c>
      <c r="I32" s="5">
        <v>3</v>
      </c>
      <c r="J32" s="5">
        <v>0</v>
      </c>
      <c r="K32" s="5">
        <v>0</v>
      </c>
      <c r="L32" s="5">
        <v>1</v>
      </c>
      <c r="M32" s="5">
        <v>0</v>
      </c>
      <c r="N32" s="5">
        <v>2</v>
      </c>
      <c r="O32" s="5">
        <v>2</v>
      </c>
      <c r="P32" s="5">
        <v>0</v>
      </c>
      <c r="Q32" s="378">
        <v>268</v>
      </c>
    </row>
    <row r="33" spans="1:17">
      <c r="A33" s="133" t="s">
        <v>219</v>
      </c>
      <c r="B33" s="5">
        <v>1</v>
      </c>
      <c r="C33" s="246">
        <v>0</v>
      </c>
      <c r="D33" s="5">
        <v>28</v>
      </c>
      <c r="E33" s="5">
        <v>7</v>
      </c>
      <c r="F33" s="5">
        <v>5</v>
      </c>
      <c r="G33" s="5">
        <v>1</v>
      </c>
      <c r="H33" s="5">
        <v>2</v>
      </c>
      <c r="I33" s="5">
        <v>41</v>
      </c>
      <c r="J33" s="21">
        <v>755</v>
      </c>
      <c r="K33" s="5">
        <v>5</v>
      </c>
      <c r="L33" s="5">
        <v>6</v>
      </c>
      <c r="M33" s="5">
        <v>3</v>
      </c>
      <c r="N33" s="5">
        <v>0</v>
      </c>
      <c r="O33" s="5">
        <v>0</v>
      </c>
      <c r="P33" s="5">
        <v>3</v>
      </c>
      <c r="Q33" s="378">
        <v>857</v>
      </c>
    </row>
    <row r="34" spans="1:17">
      <c r="A34" s="64" t="s">
        <v>208</v>
      </c>
      <c r="B34" s="5">
        <v>506</v>
      </c>
      <c r="C34" s="246">
        <v>3</v>
      </c>
      <c r="D34" s="5">
        <v>923</v>
      </c>
      <c r="E34" s="5">
        <v>20</v>
      </c>
      <c r="F34" s="5">
        <v>216</v>
      </c>
      <c r="G34" s="5">
        <v>33</v>
      </c>
      <c r="H34" s="5">
        <v>6</v>
      </c>
      <c r="I34" s="5">
        <v>60</v>
      </c>
      <c r="J34" s="5">
        <v>3</v>
      </c>
      <c r="K34" s="5">
        <v>55</v>
      </c>
      <c r="L34" s="5">
        <v>353</v>
      </c>
      <c r="M34" s="5">
        <v>1</v>
      </c>
      <c r="N34" s="5">
        <v>42</v>
      </c>
      <c r="O34" s="5">
        <v>75</v>
      </c>
      <c r="P34" s="5">
        <v>35</v>
      </c>
      <c r="Q34" s="378">
        <v>2331</v>
      </c>
    </row>
    <row r="35" spans="1:17">
      <c r="A35" s="64" t="s">
        <v>29</v>
      </c>
      <c r="B35" s="5">
        <v>214</v>
      </c>
      <c r="C35" s="246">
        <v>0</v>
      </c>
      <c r="D35" s="5">
        <v>1537</v>
      </c>
      <c r="E35" s="5">
        <v>99</v>
      </c>
      <c r="F35" s="5">
        <v>133</v>
      </c>
      <c r="G35" s="5">
        <v>61</v>
      </c>
      <c r="H35" s="5">
        <v>69</v>
      </c>
      <c r="I35" s="5">
        <v>74</v>
      </c>
      <c r="J35" s="5">
        <v>27</v>
      </c>
      <c r="K35" s="5">
        <v>8</v>
      </c>
      <c r="L35" s="5">
        <v>173</v>
      </c>
      <c r="M35" s="5">
        <v>5</v>
      </c>
      <c r="N35" s="5">
        <v>17</v>
      </c>
      <c r="O35" s="5">
        <v>82</v>
      </c>
      <c r="P35" s="5">
        <v>136</v>
      </c>
      <c r="Q35" s="378">
        <v>2635</v>
      </c>
    </row>
    <row r="36" spans="1:17">
      <c r="A36" s="369" t="s">
        <v>27</v>
      </c>
      <c r="B36" s="324">
        <v>4121</v>
      </c>
      <c r="C36" s="259">
        <v>92</v>
      </c>
      <c r="D36" s="324">
        <v>14321</v>
      </c>
      <c r="E36" s="324">
        <v>597</v>
      </c>
      <c r="F36" s="324">
        <v>2954</v>
      </c>
      <c r="G36" s="324">
        <v>2418</v>
      </c>
      <c r="H36" s="324">
        <v>2151</v>
      </c>
      <c r="I36" s="324">
        <v>2153</v>
      </c>
      <c r="J36" s="324">
        <v>838</v>
      </c>
      <c r="K36" s="324">
        <v>1584</v>
      </c>
      <c r="L36" s="324">
        <v>4145</v>
      </c>
      <c r="M36" s="324">
        <v>511</v>
      </c>
      <c r="N36" s="324">
        <v>636</v>
      </c>
      <c r="O36" s="324">
        <v>2354</v>
      </c>
      <c r="P36" s="324">
        <v>4359</v>
      </c>
      <c r="Q36" s="378">
        <v>43234</v>
      </c>
    </row>
    <row r="37" spans="1:17" ht="39" thickBot="1">
      <c r="A37" s="69" t="s">
        <v>166</v>
      </c>
      <c r="B37" s="377">
        <f>B7/B36</f>
        <v>0.22397476340694006</v>
      </c>
      <c r="C37" s="260"/>
      <c r="D37" s="70"/>
      <c r="E37" s="70"/>
      <c r="F37" s="70"/>
      <c r="G37" s="377">
        <f>G6/G36</f>
        <v>0.40281224152191897</v>
      </c>
      <c r="H37" s="377">
        <f>H22/H36</f>
        <v>0.46304044630404462</v>
      </c>
      <c r="I37" s="70"/>
      <c r="J37" s="377">
        <f>J33/J36</f>
        <v>0.90095465393794749</v>
      </c>
      <c r="K37" s="377">
        <f>K21/K36</f>
        <v>0.84406565656565657</v>
      </c>
      <c r="L37" s="70"/>
      <c r="M37" s="377">
        <f>M15/M36</f>
        <v>0.61252446183953035</v>
      </c>
      <c r="N37" s="70"/>
      <c r="O37" s="70"/>
      <c r="P37" s="70"/>
      <c r="Q37" s="71"/>
    </row>
    <row r="38" spans="1:17">
      <c r="A38" s="22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58"/>
    </row>
    <row r="39" spans="1:17">
      <c r="A39" s="22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58"/>
    </row>
    <row r="40" spans="1:17">
      <c r="A40" s="22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58"/>
    </row>
    <row r="41" spans="1:17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59"/>
    </row>
    <row r="42" spans="1:17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59"/>
    </row>
    <row r="43" spans="1:17">
      <c r="A43" s="22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59"/>
    </row>
    <row r="44" spans="1:17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60"/>
    </row>
  </sheetData>
  <mergeCells count="1">
    <mergeCell ref="A1:Q1"/>
  </mergeCells>
  <phoneticPr fontId="0" type="noConversion"/>
  <printOptions horizontalCentered="1"/>
  <pageMargins left="0.78740157480314965" right="0.19685039370078741" top="0.46" bottom="0" header="0.11811023622047245" footer="0.17"/>
  <pageSetup paperSize="9" scale="9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Y19"/>
  <sheetViews>
    <sheetView zoomScaleNormal="100" workbookViewId="0">
      <selection activeCell="C7" sqref="C7"/>
    </sheetView>
  </sheetViews>
  <sheetFormatPr baseColWidth="10" defaultRowHeight="12.75"/>
  <cols>
    <col min="1" max="1" width="18.85546875" style="8" bestFit="1" customWidth="1"/>
    <col min="2" max="7" width="9.7109375" style="8" customWidth="1"/>
    <col min="8" max="8" width="1.85546875" style="11" customWidth="1"/>
    <col min="9" max="10" width="9.7109375" style="8" customWidth="1"/>
    <col min="11" max="11" width="1.85546875" style="11" customWidth="1"/>
    <col min="12" max="13" width="9.7109375" style="8" customWidth="1"/>
    <col min="14" max="14" width="1.85546875" style="11" customWidth="1"/>
    <col min="15" max="15" width="9.7109375" style="8" customWidth="1"/>
    <col min="16" max="17" width="5.5703125" style="8" bestFit="1" customWidth="1"/>
    <col min="18" max="18" width="4" style="8" bestFit="1" customWidth="1"/>
    <col min="19" max="20" width="5.5703125" style="8" bestFit="1" customWidth="1"/>
    <col min="21" max="21" width="5.42578125" style="8" bestFit="1" customWidth="1"/>
    <col min="22" max="22" width="6.140625" style="8" bestFit="1" customWidth="1"/>
    <col min="23" max="23" width="5.5703125" style="8" bestFit="1" customWidth="1"/>
    <col min="24" max="24" width="5.5703125" style="8" customWidth="1"/>
    <col min="25" max="25" width="6.5703125" style="8" bestFit="1" customWidth="1"/>
    <col min="26" max="16384" width="11.42578125" style="8"/>
  </cols>
  <sheetData>
    <row r="1" spans="1:25" ht="26.25" customHeight="1">
      <c r="A1" s="503" t="s">
        <v>288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  <c r="P1" s="290"/>
      <c r="Q1" s="290"/>
      <c r="R1" s="290"/>
      <c r="S1" s="290"/>
      <c r="T1" s="290"/>
      <c r="U1" s="290"/>
      <c r="V1" s="290"/>
      <c r="W1" s="290"/>
      <c r="X1" s="290"/>
      <c r="Y1" s="290"/>
    </row>
    <row r="2" spans="1:25">
      <c r="A2" s="3"/>
    </row>
    <row r="3" spans="1:25" ht="45" customHeight="1">
      <c r="A3" s="289"/>
      <c r="B3" s="504" t="s">
        <v>136</v>
      </c>
      <c r="C3" s="505"/>
      <c r="D3" s="504" t="s">
        <v>205</v>
      </c>
      <c r="E3" s="505"/>
      <c r="F3" s="504" t="s">
        <v>206</v>
      </c>
      <c r="G3" s="505"/>
      <c r="H3" s="385"/>
      <c r="I3" s="504" t="s">
        <v>207</v>
      </c>
      <c r="J3" s="505"/>
      <c r="K3" s="385"/>
      <c r="L3" s="504" t="s">
        <v>29</v>
      </c>
      <c r="M3" s="505"/>
      <c r="N3" s="385"/>
      <c r="O3" s="372" t="s">
        <v>135</v>
      </c>
    </row>
    <row r="4" spans="1:25" ht="16.5" customHeight="1">
      <c r="A4" s="388" t="s">
        <v>162</v>
      </c>
      <c r="B4" s="81">
        <v>603</v>
      </c>
      <c r="C4" s="384">
        <f>B4/O4</f>
        <v>0.14632370783790341</v>
      </c>
      <c r="D4" s="81">
        <v>2798</v>
      </c>
      <c r="E4" s="384">
        <f>D4/O4</f>
        <v>0.67896141713176417</v>
      </c>
      <c r="F4" s="104">
        <v>3401</v>
      </c>
      <c r="G4" s="383">
        <f>F4/O4</f>
        <v>0.82528512496966755</v>
      </c>
      <c r="H4" s="386"/>
      <c r="I4" s="81">
        <v>506</v>
      </c>
      <c r="J4" s="384">
        <f>I4/O4</f>
        <v>0.12278573161853919</v>
      </c>
      <c r="K4" s="387"/>
      <c r="L4" s="81">
        <v>214</v>
      </c>
      <c r="M4" s="384">
        <f>L4/O4</f>
        <v>5.1929143411793256E-2</v>
      </c>
      <c r="N4" s="387"/>
      <c r="O4" s="354">
        <v>4121</v>
      </c>
    </row>
    <row r="5" spans="1:25" ht="16.5" customHeight="1">
      <c r="A5" s="389" t="s">
        <v>161</v>
      </c>
      <c r="B5" s="373">
        <v>13</v>
      </c>
      <c r="C5" s="382">
        <f t="shared" ref="C5:C19" si="0">B5/O5</f>
        <v>0.14130434782608695</v>
      </c>
      <c r="D5" s="373">
        <v>76</v>
      </c>
      <c r="E5" s="382">
        <f t="shared" ref="E5:E19" si="1">D5/O5</f>
        <v>0.82608695652173914</v>
      </c>
      <c r="F5" s="135">
        <v>89</v>
      </c>
      <c r="G5" s="392">
        <f t="shared" ref="G5:G19" si="2">F5/O5</f>
        <v>0.96739130434782605</v>
      </c>
      <c r="H5" s="386"/>
      <c r="I5" s="373">
        <v>3</v>
      </c>
      <c r="J5" s="382">
        <f t="shared" ref="J5:J19" si="3">I5/O5</f>
        <v>3.2608695652173912E-2</v>
      </c>
      <c r="K5" s="387"/>
      <c r="L5" s="373">
        <v>0</v>
      </c>
      <c r="M5" s="382">
        <f t="shared" ref="M5:M19" si="4">L5/O5</f>
        <v>0</v>
      </c>
      <c r="N5" s="387"/>
      <c r="O5" s="354">
        <v>92</v>
      </c>
    </row>
    <row r="6" spans="1:25" ht="16.5" customHeight="1">
      <c r="A6" s="388" t="s">
        <v>15</v>
      </c>
      <c r="B6" s="81">
        <v>10566</v>
      </c>
      <c r="C6" s="384">
        <f t="shared" si="0"/>
        <v>0.73779763982962088</v>
      </c>
      <c r="D6" s="81">
        <v>1295</v>
      </c>
      <c r="E6" s="384">
        <f t="shared" si="1"/>
        <v>9.0426646183925707E-2</v>
      </c>
      <c r="F6" s="104">
        <v>11861</v>
      </c>
      <c r="G6" s="383">
        <f t="shared" si="2"/>
        <v>0.82822428601354658</v>
      </c>
      <c r="H6" s="386"/>
      <c r="I6" s="81">
        <v>923</v>
      </c>
      <c r="J6" s="384">
        <f t="shared" si="3"/>
        <v>6.4450806507925423E-2</v>
      </c>
      <c r="K6" s="387"/>
      <c r="L6" s="81">
        <v>1537</v>
      </c>
      <c r="M6" s="384">
        <f t="shared" si="4"/>
        <v>0.10732490747852803</v>
      </c>
      <c r="N6" s="387"/>
      <c r="O6" s="354">
        <v>14321</v>
      </c>
    </row>
    <row r="7" spans="1:25" ht="16.5" customHeight="1">
      <c r="A7" s="388" t="s">
        <v>64</v>
      </c>
      <c r="B7" s="81">
        <v>384</v>
      </c>
      <c r="C7" s="384">
        <f t="shared" si="0"/>
        <v>0.64321608040201006</v>
      </c>
      <c r="D7" s="81">
        <v>94</v>
      </c>
      <c r="E7" s="384">
        <f t="shared" si="1"/>
        <v>0.15745393634840871</v>
      </c>
      <c r="F7" s="104">
        <v>478</v>
      </c>
      <c r="G7" s="383">
        <f t="shared" si="2"/>
        <v>0.80067001675041871</v>
      </c>
      <c r="H7" s="386"/>
      <c r="I7" s="81">
        <v>20</v>
      </c>
      <c r="J7" s="384">
        <f t="shared" si="3"/>
        <v>3.350083752093802E-2</v>
      </c>
      <c r="K7" s="387"/>
      <c r="L7" s="81">
        <v>99</v>
      </c>
      <c r="M7" s="384">
        <f t="shared" si="4"/>
        <v>0.16582914572864321</v>
      </c>
      <c r="N7" s="387"/>
      <c r="O7" s="354">
        <v>597</v>
      </c>
    </row>
    <row r="8" spans="1:25" ht="16.5" customHeight="1">
      <c r="A8" s="388" t="s">
        <v>98</v>
      </c>
      <c r="B8" s="81">
        <v>2395</v>
      </c>
      <c r="C8" s="384">
        <f t="shared" si="0"/>
        <v>0.81076506431956674</v>
      </c>
      <c r="D8" s="81">
        <v>210</v>
      </c>
      <c r="E8" s="384">
        <f t="shared" si="1"/>
        <v>7.1090047393364927E-2</v>
      </c>
      <c r="F8" s="104">
        <v>2605</v>
      </c>
      <c r="G8" s="383">
        <f t="shared" si="2"/>
        <v>0.88185511171293163</v>
      </c>
      <c r="H8" s="386"/>
      <c r="I8" s="81">
        <v>216</v>
      </c>
      <c r="J8" s="384">
        <f t="shared" si="3"/>
        <v>7.3121191604603925E-2</v>
      </c>
      <c r="K8" s="387"/>
      <c r="L8" s="81">
        <v>133</v>
      </c>
      <c r="M8" s="384">
        <f t="shared" si="4"/>
        <v>4.5023696682464455E-2</v>
      </c>
      <c r="N8" s="387"/>
      <c r="O8" s="354">
        <v>2954</v>
      </c>
    </row>
    <row r="9" spans="1:25" ht="16.5" customHeight="1">
      <c r="A9" s="388" t="s">
        <v>154</v>
      </c>
      <c r="B9" s="81">
        <v>163</v>
      </c>
      <c r="C9" s="384">
        <f t="shared" si="0"/>
        <v>6.7411083540115796E-2</v>
      </c>
      <c r="D9" s="81">
        <v>2161</v>
      </c>
      <c r="E9" s="384">
        <f t="shared" si="1"/>
        <v>0.89371381306865183</v>
      </c>
      <c r="F9" s="104">
        <v>2324</v>
      </c>
      <c r="G9" s="383">
        <f t="shared" si="2"/>
        <v>0.96112489660876754</v>
      </c>
      <c r="H9" s="386"/>
      <c r="I9" s="81">
        <v>33</v>
      </c>
      <c r="J9" s="384">
        <f t="shared" si="3"/>
        <v>1.3647642679900745E-2</v>
      </c>
      <c r="K9" s="387"/>
      <c r="L9" s="81">
        <v>61</v>
      </c>
      <c r="M9" s="384">
        <f t="shared" si="4"/>
        <v>2.5227460711331678E-2</v>
      </c>
      <c r="N9" s="387"/>
      <c r="O9" s="354">
        <v>2418</v>
      </c>
    </row>
    <row r="10" spans="1:25" ht="16.5" customHeight="1">
      <c r="A10" s="388" t="s">
        <v>20</v>
      </c>
      <c r="B10" s="81">
        <v>235</v>
      </c>
      <c r="C10" s="384">
        <f t="shared" si="0"/>
        <v>0.10925151092515109</v>
      </c>
      <c r="D10" s="81">
        <v>1841</v>
      </c>
      <c r="E10" s="384">
        <f t="shared" si="1"/>
        <v>0.85588098558809855</v>
      </c>
      <c r="F10" s="104">
        <v>2076</v>
      </c>
      <c r="G10" s="383">
        <f t="shared" si="2"/>
        <v>0.96513249651324962</v>
      </c>
      <c r="H10" s="386"/>
      <c r="I10" s="81">
        <v>6</v>
      </c>
      <c r="J10" s="384">
        <f t="shared" si="3"/>
        <v>2.7894002789400278E-3</v>
      </c>
      <c r="K10" s="387"/>
      <c r="L10" s="81">
        <v>69</v>
      </c>
      <c r="M10" s="384">
        <f t="shared" si="4"/>
        <v>3.2078103207810321E-2</v>
      </c>
      <c r="N10" s="387"/>
      <c r="O10" s="354">
        <v>2151</v>
      </c>
    </row>
    <row r="11" spans="1:25" ht="16.5" customHeight="1">
      <c r="A11" s="388" t="s">
        <v>160</v>
      </c>
      <c r="B11" s="81">
        <v>1820</v>
      </c>
      <c r="C11" s="384">
        <f t="shared" si="0"/>
        <v>0.8453320947515095</v>
      </c>
      <c r="D11" s="81">
        <v>199</v>
      </c>
      <c r="E11" s="384">
        <f t="shared" si="1"/>
        <v>9.2429168601950773E-2</v>
      </c>
      <c r="F11" s="104">
        <v>2019</v>
      </c>
      <c r="G11" s="383">
        <f t="shared" si="2"/>
        <v>0.93776126335346033</v>
      </c>
      <c r="H11" s="386"/>
      <c r="I11" s="81">
        <v>60</v>
      </c>
      <c r="J11" s="384">
        <f t="shared" si="3"/>
        <v>2.7868091035764049E-2</v>
      </c>
      <c r="K11" s="387"/>
      <c r="L11" s="81">
        <v>74</v>
      </c>
      <c r="M11" s="384">
        <f t="shared" si="4"/>
        <v>3.4370645610775664E-2</v>
      </c>
      <c r="N11" s="387"/>
      <c r="O11" s="354">
        <v>2153</v>
      </c>
    </row>
    <row r="12" spans="1:25" ht="16.5" customHeight="1">
      <c r="A12" s="388" t="s">
        <v>159</v>
      </c>
      <c r="B12" s="81">
        <v>43</v>
      </c>
      <c r="C12" s="384">
        <f t="shared" si="0"/>
        <v>5.1312649164677801E-2</v>
      </c>
      <c r="D12" s="81">
        <v>765</v>
      </c>
      <c r="E12" s="384">
        <f t="shared" si="1"/>
        <v>0.91288782816229119</v>
      </c>
      <c r="F12" s="104">
        <v>808</v>
      </c>
      <c r="G12" s="383">
        <f t="shared" si="2"/>
        <v>0.96420047732696901</v>
      </c>
      <c r="H12" s="386"/>
      <c r="I12" s="81">
        <v>3</v>
      </c>
      <c r="J12" s="384">
        <f t="shared" si="3"/>
        <v>3.5799522673031028E-3</v>
      </c>
      <c r="K12" s="387"/>
      <c r="L12" s="81">
        <v>27</v>
      </c>
      <c r="M12" s="384">
        <f t="shared" si="4"/>
        <v>3.2219570405727926E-2</v>
      </c>
      <c r="N12" s="387"/>
      <c r="O12" s="354">
        <v>838</v>
      </c>
    </row>
    <row r="13" spans="1:25" ht="16.5" customHeight="1">
      <c r="A13" s="388" t="s">
        <v>158</v>
      </c>
      <c r="B13" s="81">
        <v>80</v>
      </c>
      <c r="C13" s="384">
        <f t="shared" si="0"/>
        <v>5.0505050505050504E-2</v>
      </c>
      <c r="D13" s="81">
        <v>1441</v>
      </c>
      <c r="E13" s="384">
        <f t="shared" si="1"/>
        <v>0.90972222222222221</v>
      </c>
      <c r="F13" s="104">
        <v>1521</v>
      </c>
      <c r="G13" s="383">
        <f t="shared" si="2"/>
        <v>0.96022727272727271</v>
      </c>
      <c r="H13" s="386"/>
      <c r="I13" s="81">
        <v>55</v>
      </c>
      <c r="J13" s="384">
        <f t="shared" si="3"/>
        <v>3.4722222222222224E-2</v>
      </c>
      <c r="K13" s="387"/>
      <c r="L13" s="81">
        <v>8</v>
      </c>
      <c r="M13" s="384">
        <f t="shared" si="4"/>
        <v>5.0505050505050509E-3</v>
      </c>
      <c r="N13" s="387"/>
      <c r="O13" s="354">
        <v>1584</v>
      </c>
    </row>
    <row r="14" spans="1:25" ht="16.5" customHeight="1">
      <c r="A14" s="388" t="s">
        <v>157</v>
      </c>
      <c r="B14" s="81">
        <v>3083</v>
      </c>
      <c r="C14" s="384">
        <f t="shared" si="0"/>
        <v>0.74378769601930039</v>
      </c>
      <c r="D14" s="81">
        <v>536</v>
      </c>
      <c r="E14" s="384">
        <f t="shared" si="1"/>
        <v>0.12931242460796141</v>
      </c>
      <c r="F14" s="104">
        <v>3619</v>
      </c>
      <c r="G14" s="383">
        <f t="shared" si="2"/>
        <v>0.87310012062726172</v>
      </c>
      <c r="H14" s="386"/>
      <c r="I14" s="81">
        <v>353</v>
      </c>
      <c r="J14" s="384">
        <f t="shared" si="3"/>
        <v>8.5162846803377559E-2</v>
      </c>
      <c r="K14" s="387"/>
      <c r="L14" s="81">
        <v>173</v>
      </c>
      <c r="M14" s="384">
        <f t="shared" si="4"/>
        <v>4.1737032569360677E-2</v>
      </c>
      <c r="N14" s="387"/>
      <c r="O14" s="354">
        <v>4145</v>
      </c>
    </row>
    <row r="15" spans="1:25" ht="16.5" customHeight="1">
      <c r="A15" s="388" t="s">
        <v>25</v>
      </c>
      <c r="B15" s="81">
        <v>100</v>
      </c>
      <c r="C15" s="384">
        <f t="shared" si="0"/>
        <v>0.19569471624266144</v>
      </c>
      <c r="D15" s="81">
        <v>405</v>
      </c>
      <c r="E15" s="384">
        <f t="shared" si="1"/>
        <v>0.79256360078277888</v>
      </c>
      <c r="F15" s="104">
        <v>505</v>
      </c>
      <c r="G15" s="383">
        <f t="shared" si="2"/>
        <v>0.98825831702544031</v>
      </c>
      <c r="H15" s="386"/>
      <c r="I15" s="81">
        <v>1</v>
      </c>
      <c r="J15" s="384">
        <f t="shared" si="3"/>
        <v>1.9569471624266144E-3</v>
      </c>
      <c r="K15" s="387"/>
      <c r="L15" s="81">
        <v>5</v>
      </c>
      <c r="M15" s="384">
        <f t="shared" si="4"/>
        <v>9.7847358121330719E-3</v>
      </c>
      <c r="N15" s="387"/>
      <c r="O15" s="354">
        <v>511</v>
      </c>
    </row>
    <row r="16" spans="1:25" ht="16.5" customHeight="1">
      <c r="A16" s="388" t="s">
        <v>26</v>
      </c>
      <c r="B16" s="81">
        <v>547</v>
      </c>
      <c r="C16" s="384">
        <f t="shared" si="0"/>
        <v>0.86006289308176098</v>
      </c>
      <c r="D16" s="81">
        <v>30</v>
      </c>
      <c r="E16" s="384">
        <f t="shared" si="1"/>
        <v>4.716981132075472E-2</v>
      </c>
      <c r="F16" s="104">
        <v>577</v>
      </c>
      <c r="G16" s="383">
        <f t="shared" si="2"/>
        <v>0.90723270440251569</v>
      </c>
      <c r="H16" s="386"/>
      <c r="I16" s="81">
        <v>42</v>
      </c>
      <c r="J16" s="384">
        <f t="shared" si="3"/>
        <v>6.6037735849056603E-2</v>
      </c>
      <c r="K16" s="387"/>
      <c r="L16" s="81">
        <v>17</v>
      </c>
      <c r="M16" s="384">
        <f t="shared" si="4"/>
        <v>2.6729559748427674E-2</v>
      </c>
      <c r="N16" s="387"/>
      <c r="O16" s="354">
        <v>636</v>
      </c>
    </row>
    <row r="17" spans="1:15" ht="16.5" customHeight="1">
      <c r="A17" s="388" t="s">
        <v>156</v>
      </c>
      <c r="B17" s="81">
        <v>2125</v>
      </c>
      <c r="C17" s="384">
        <f t="shared" si="0"/>
        <v>0.90271877655055222</v>
      </c>
      <c r="D17" s="81">
        <v>72</v>
      </c>
      <c r="E17" s="384">
        <f t="shared" si="1"/>
        <v>3.058623619371283E-2</v>
      </c>
      <c r="F17" s="104">
        <v>2197</v>
      </c>
      <c r="G17" s="383">
        <f t="shared" si="2"/>
        <v>0.93330501274426503</v>
      </c>
      <c r="H17" s="386"/>
      <c r="I17" s="81">
        <v>75</v>
      </c>
      <c r="J17" s="384">
        <f t="shared" si="3"/>
        <v>3.1860662701784198E-2</v>
      </c>
      <c r="K17" s="387"/>
      <c r="L17" s="81">
        <v>82</v>
      </c>
      <c r="M17" s="384">
        <f t="shared" si="4"/>
        <v>3.4834324553950725E-2</v>
      </c>
      <c r="N17" s="387"/>
      <c r="O17" s="354">
        <v>2354</v>
      </c>
    </row>
    <row r="18" spans="1:15" ht="16.5" customHeight="1">
      <c r="A18" s="388" t="s">
        <v>155</v>
      </c>
      <c r="B18" s="81">
        <v>4051</v>
      </c>
      <c r="C18" s="384">
        <f t="shared" si="0"/>
        <v>0.92934159210828171</v>
      </c>
      <c r="D18" s="81">
        <v>137</v>
      </c>
      <c r="E18" s="384">
        <f t="shared" si="1"/>
        <v>3.1429226886900669E-2</v>
      </c>
      <c r="F18" s="104">
        <v>4188</v>
      </c>
      <c r="G18" s="383">
        <f t="shared" si="2"/>
        <v>0.96077081899518235</v>
      </c>
      <c r="H18" s="386"/>
      <c r="I18" s="81">
        <v>35</v>
      </c>
      <c r="J18" s="384">
        <f t="shared" si="3"/>
        <v>8.0293645331498045E-3</v>
      </c>
      <c r="K18" s="387"/>
      <c r="L18" s="81">
        <v>136</v>
      </c>
      <c r="M18" s="384">
        <f t="shared" si="4"/>
        <v>3.1199816471667814E-2</v>
      </c>
      <c r="N18" s="387"/>
      <c r="O18" s="354">
        <v>4359</v>
      </c>
    </row>
    <row r="19" spans="1:15" ht="16.5" customHeight="1">
      <c r="A19" s="390" t="s">
        <v>27</v>
      </c>
      <c r="B19" s="357">
        <v>26208</v>
      </c>
      <c r="C19" s="391">
        <f t="shared" si="0"/>
        <v>0.60618957302123333</v>
      </c>
      <c r="D19" s="357">
        <v>12060</v>
      </c>
      <c r="E19" s="391">
        <f t="shared" si="1"/>
        <v>0.27894712494795765</v>
      </c>
      <c r="F19" s="357">
        <v>38268</v>
      </c>
      <c r="G19" s="391">
        <f t="shared" si="2"/>
        <v>0.88513669796919092</v>
      </c>
      <c r="H19" s="386"/>
      <c r="I19" s="357">
        <v>2331</v>
      </c>
      <c r="J19" s="391">
        <f t="shared" si="3"/>
        <v>5.3915899523523152E-2</v>
      </c>
      <c r="K19" s="386"/>
      <c r="L19" s="357">
        <v>2635</v>
      </c>
      <c r="M19" s="391">
        <f t="shared" si="4"/>
        <v>6.0947402507285933E-2</v>
      </c>
      <c r="N19" s="386"/>
      <c r="O19" s="354">
        <v>43234</v>
      </c>
    </row>
  </sheetData>
  <mergeCells count="6">
    <mergeCell ref="A1:O1"/>
    <mergeCell ref="B3:C3"/>
    <mergeCell ref="D3:E3"/>
    <mergeCell ref="F3:G3"/>
    <mergeCell ref="I3:J3"/>
    <mergeCell ref="L3:M3"/>
  </mergeCells>
  <printOptions horizontalCentered="1"/>
  <pageMargins left="0.78740157480314965" right="0.39370078740157483" top="0.47244094488188981" bottom="0.19685039370078741" header="0.11811023622047245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6</vt:i4>
      </vt:variant>
    </vt:vector>
  </HeadingPairs>
  <TitlesOfParts>
    <vt:vector size="20" baseType="lpstr">
      <vt:lpstr>Entrées</vt:lpstr>
      <vt:lpstr>Prêts</vt:lpstr>
      <vt:lpstr>Fréquentation portail</vt:lpstr>
      <vt:lpstr>Abonnés &amp; emprunteurs actifs</vt:lpstr>
      <vt:lpstr>Surfaces et places assises</vt:lpstr>
      <vt:lpstr>Entrées prêts jours heures</vt:lpstr>
      <vt:lpstr>Abonnés au 31 cate d'abo</vt:lpstr>
      <vt:lpstr>Abonnés communes et %</vt:lpstr>
      <vt:lpstr>Abonnés des communes</vt:lpstr>
      <vt:lpstr>Collection</vt:lpstr>
      <vt:lpstr>Acquisitions courantes </vt:lpstr>
      <vt:lpstr>Acquisitions par loc</vt:lpstr>
      <vt:lpstr>Périodiques </vt:lpstr>
      <vt:lpstr>Feuil1</vt:lpstr>
      <vt:lpstr>'Abonnés au 31 cate d''abo'!Zone_d_impression</vt:lpstr>
      <vt:lpstr>'Abonnés des communes'!Zone_d_impression</vt:lpstr>
      <vt:lpstr>Collection!Zone_d_impression</vt:lpstr>
      <vt:lpstr>Entrées!Zone_d_impression</vt:lpstr>
      <vt:lpstr>'Fréquentation portail'!Zone_d_impression</vt:lpstr>
      <vt:lpstr>Prêts!Zone_d_impression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bergafj</dc:creator>
  <cp:lastModifiedBy>BERGA frédérique jeanne</cp:lastModifiedBy>
  <cp:lastPrinted>2018-04-04T13:21:50Z</cp:lastPrinted>
  <dcterms:created xsi:type="dcterms:W3CDTF">2012-07-10T12:19:50Z</dcterms:created>
  <dcterms:modified xsi:type="dcterms:W3CDTF">2019-04-08T14:45:26Z</dcterms:modified>
</cp:coreProperties>
</file>